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6_SO 203" sheetId="4" r:id="rId4"/>
  </sheets>
  <definedNames/>
  <calcPr/>
  <webPublishing/>
</workbook>
</file>

<file path=xl/sharedStrings.xml><?xml version="1.0" encoding="utf-8"?>
<sst xmlns="http://schemas.openxmlformats.org/spreadsheetml/2006/main" count="1469" uniqueCount="570">
  <si>
    <t>Firma: Správa a údržba silnic Jihomoravského kraje, příspěvková organizace kraje</t>
  </si>
  <si>
    <t>Rekapitulace ceny</t>
  </si>
  <si>
    <t>Stavba: 170010 - II/425 STAROVIČKY - RAKVICE - BŘECLAV (SO 203)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</si>
  <si>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</si>
  <si>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</si>
  <si>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</si>
  <si>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</si>
  <si>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</si>
  <si>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</si>
  <si>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</si>
  <si>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</si>
  <si>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</si>
  <si>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</si>
  <si>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</si>
  <si>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</si>
  <si>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170010</t>
  </si>
  <si>
    <t>II/425 STAROVIČKY - RAKVICE - BŘECLAV (SO 203)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</si>
  <si>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</si>
  <si>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</si>
  <si>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</si>
  <si>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</si>
  <si>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</si>
  <si>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</si>
  <si>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</si>
  <si>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</si>
  <si>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</si>
  <si>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</si>
  <si>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</si>
  <si>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</si>
  <si>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</si>
  <si>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</si>
  <si>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</si>
  <si>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</si>
  <si>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</si>
  <si>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</si>
  <si>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</si>
  <si>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</si>
  <si>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</si>
  <si>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</si>
  <si>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</si>
  <si>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</si>
  <si>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</si>
  <si>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</si>
  <si>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</si>
  <si>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</si>
  <si>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</si>
  <si>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</si>
  <si>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</si>
  <si>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</si>
  <si>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</si>
  <si>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</si>
  <si>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</si>
  <si>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</si>
  <si>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</si>
  <si>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</si>
  <si>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</si>
  <si>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</si>
  <si>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</si>
  <si>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</si>
  <si>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</si>
  <si>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</si>
  <si>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</si>
  <si>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</si>
  <si>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</si>
  <si>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</si>
  <si>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</si>
  <si>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</si>
  <si>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</si>
  <si>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</si>
  <si>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</si>
  <si>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</si>
  <si>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</si>
  <si>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</si>
  <si>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</si>
  <si>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</si>
  <si>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</si>
  <si>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</si>
  <si>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</si>
  <si>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</si>
  <si>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</si>
  <si>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</si>
  <si>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</si>
  <si>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</si>
  <si>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</si>
  <si>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7</t>
  </si>
  <si>
    <t>00012</t>
  </si>
  <si>
    <t>Mostní listy - popsáno v projektové dokumentaci</t>
  </si>
  <si>
    <t>8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</si>
  <si>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</si>
  <si>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</si>
  <si>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</si>
  <si>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</si>
  <si>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00017</t>
  </si>
  <si>
    <t>Havarijní, povodňový plán - popsáno v projektové dokumentaci a ve vyhl. č. 24/2011 Sb.</t>
  </si>
  <si>
    <t>11</t>
  </si>
  <si>
    <t>00018</t>
  </si>
  <si>
    <t>Návrh technologického postupu prací - popsáno v obchodních podmínkách</t>
  </si>
  <si>
    <t>Silnice II/425 k. ú. Břeclav</t>
  </si>
  <si>
    <t>SO 203</t>
  </si>
  <si>
    <t>Most ev. č. 425-018</t>
  </si>
  <si>
    <t>014102</t>
  </si>
  <si>
    <t>POPLATKY ZA SKLÁDKU</t>
  </si>
  <si>
    <t>T</t>
  </si>
  <si>
    <t>vytěžené zeminy z čistění vodoteče</t>
  </si>
  <si>
    <t>z pol. 12960 40,545*2=81,090 [A].  
Celkem: A=81,090 [B]</t>
  </si>
  <si>
    <t>zahrnuje veškeré poplatky provozovateli skládky související s uložením odpadu na skládce.</t>
  </si>
  <si>
    <t>A</t>
  </si>
  <si>
    <t>vytěžené zeminy z hloubení jam</t>
  </si>
  <si>
    <t>z pol. 13173 35,88*2=71,760 [A]</t>
  </si>
  <si>
    <t>B</t>
  </si>
  <si>
    <t>izolace</t>
  </si>
  <si>
    <t>z pol. 97817 71,415*0,005*2,4=0,857 [A] 
Celkem: A=0,857 [B]</t>
  </si>
  <si>
    <t>C</t>
  </si>
  <si>
    <t>beton a kámen</t>
  </si>
  <si>
    <t>z pol. 11353 24,3*0,25*0,3*2,6=4,739 [A]</t>
  </si>
  <si>
    <t>D</t>
  </si>
  <si>
    <t>železobeton</t>
  </si>
  <si>
    <t>z pol. 96616 19,213*2,5=48,033 [A] 
z pol. 97816 8,467*2,5=21,168 [B] 
celkem: A+B=69,201 [C]</t>
  </si>
  <si>
    <t>E</t>
  </si>
  <si>
    <t>podkladní kamenivo</t>
  </si>
  <si>
    <t>z pol. 11332.R 1,9*11,438=21,732 [A]</t>
  </si>
  <si>
    <t>Zemní práce</t>
  </si>
  <si>
    <t>11130</t>
  </si>
  <si>
    <t>SEJMUTÍ DRNU</t>
  </si>
  <si>
    <t>M2</t>
  </si>
  <si>
    <t>sejmutí drnu v rozsahu výkopů v tl. 0,20 m v místech terénních úprav a kolem křídel v místech opevnění dlažbou.  
včetně uložení. Odvozná vzdálenost v režii zhotovitele.  
uložení na meziskládku pro položku 18223</t>
  </si>
  <si>
    <t>30*2+35*2=130,000 [A]</t>
  </si>
  <si>
    <t>včetně vodorovné dopravy a uložení na skládku. Odvozná vzdálenost v režii zhotovitele.</t>
  </si>
  <si>
    <t>11332</t>
  </si>
  <si>
    <t>ODSTRANĚNÍ PODKLADŮ ZPEVNĚNÝCH PLOCH Z KAMENIVA NESTMELENÉHO</t>
  </si>
  <si>
    <t>M3</t>
  </si>
  <si>
    <t>Odstranění podkladních vrstev vozovky v předpokládané tl.250 mm  
vč. odvozu a uložení na skládku v režii zhotovitele  
odvozová vzdálenost v režii zhotovitele</t>
  </si>
  <si>
    <t>před a za mostem 
3,05*2*0,25*7,5=11,438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</si>
  <si>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</si>
  <si>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11353</t>
  </si>
  <si>
    <t>ODSTRANĚNÍ CHODNÍKOVÝCH KAMENNÝCH OBRUBNÍKŮ</t>
  </si>
  <si>
    <t>M</t>
  </si>
  <si>
    <t>odstranění kamenných obrub podél říms na mostu  
vč. odvozu na trvalou skládku, odvozná vzdálenost v režii zhotovitele</t>
  </si>
  <si>
    <t>obruby na mostě 
12,1+12,2=24,300 [A]</t>
  </si>
  <si>
    <t>11372</t>
  </si>
  <si>
    <t>FRÉZOVÁNÍ ZPEVNĚNÝCH PLOCH ASFALTOVÝCH</t>
  </si>
  <si>
    <t>odvozová vzdálenost a likvidace bude v režii zhotovitele  
předpokládaná tloušťka frézování 150 mm</t>
  </si>
  <si>
    <t>plocha na mostě v tl. 150 mm 6,20*7,5*0,15=6,975 [A] 
plocha před i za mostem v tl. 150 mm 2*3,05*7,5*0,15=6,863 [B] 
A+B=13,838 [C]</t>
  </si>
  <si>
    <t>11511</t>
  </si>
  <si>
    <t>ČERPÁNÍ VODY DO 500 L/MIN</t>
  </si>
  <si>
    <t>HOD</t>
  </si>
  <si>
    <t>čerpání vody při čištění toku od naplavenin a čerpání případných srážkových vod ve výkopech</t>
  </si>
  <si>
    <t>100=100,000 [A]</t>
  </si>
  <si>
    <t>Položka čerpání vody na povrchu zahrnuje i potrubí, pohotovost záložní čerpací soupravy a zřízení čerpací jímky. Součástí položky je také následná demontáž a likvidace těchto zařízení</t>
  </si>
  <si>
    <t>12</t>
  </si>
  <si>
    <t>12960</t>
  </si>
  <si>
    <t>ČIŠTĚNÍ VODOTEČÍ A MELIORAČ KANÁLŮ OD NÁNOSŮ</t>
  </si>
  <si>
    <t>čištění toku od naplavenin na kótu uvedenou správcem toku pod mostem a do vzdálenosti 3,0 m na straně nátoku a 1,0 m na straně výtoku.  
odvozová vzdálenost v režii zhotovitele</t>
  </si>
  <si>
    <t>z ACAD  
5,1*12,98*0,75=49,649 [A]</t>
  </si>
  <si>
    <t>- vodorovná a svislá doprava, přemístění, přeložení, manipulace s výkopkem a uložení na skládku (bez poplatku)</t>
  </si>
  <si>
    <t>13</t>
  </si>
  <si>
    <t>13173</t>
  </si>
  <si>
    <t>HLOUBENÍ JAM ZAPAŽ I NEPAŽ TŘ. I</t>
  </si>
  <si>
    <t>Výkop za rubem opěr a podél křídel  
vč. odvozu a uložení na skládku v režii zhotovitele  
Odvozová vzdálenost v režii zhotovitele  
Včetně zajištění pažením pojízdné části komunikace proti uvolňování podkladních vrstev v komunikaci.</t>
  </si>
  <si>
    <t>výkop za rubem opěr a podél křídel 
2*2,453*1,06*6,9=35,882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</si>
  <si>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</si>
  <si>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</si>
  <si>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17120</t>
  </si>
  <si>
    <t>ULOŽENÍ SYPANINY DO NÁSYPŮ A NA SKLÁDKY BEZ ZHUTNĚNÍ</t>
  </si>
  <si>
    <t>z pol. 13173 35,88=35,880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</si>
  <si>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</si>
  <si>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</si>
  <si>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</si>
  <si>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</si>
  <si>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násypy svahů komunikace, štěrkodrť 0/63 B včetně nákupu a dopravy dle zadávací dokumentace</t>
  </si>
  <si>
    <t>před mostem vpravo 1,7*6,2=10,540 [A] 
před mostem vlevo 0,3*5,5=1,650 [B] 
za mostem vpravo 1,8*5,6=10,080 [C] 
za mostem vlevo 1,8*6,5=11,700 [D] 
Celkem: A+B+C+D=33,970 [E]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</si>
  <si>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</si>
  <si>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</si>
  <si>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17481</t>
  </si>
  <si>
    <t>ZÁSYP JAM A RÝH Z NAKUPOVANÝCH MATERIÁLŮ</t>
  </si>
  <si>
    <t>zásyp jam za ruby opěr z nakupovavých materiálu vhodných do přechodových oblastí  
štěrkodrť 0/63 B</t>
  </si>
  <si>
    <t>2*0,65*6,9=8,970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</si>
  <si>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</si>
  <si>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</si>
  <si>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17581</t>
  </si>
  <si>
    <t>OBSYP POTRUBÍ A OBJEKTŮ Z NAKUPOVANÝCH MATERIÁLŮ</t>
  </si>
  <si>
    <t>obsyp pískem frakce 0/16 tl. 100+100 mm těsnící fólie za rubem opěr</t>
  </si>
  <si>
    <t>z pol. 711117 7,5*0,5*2*0,2=1,500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</si>
  <si>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</si>
  <si>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</t>
  </si>
  <si>
    <t>18223</t>
  </si>
  <si>
    <t>ROZPROSTŘENÍ ORNICE VE SVAHU V TL DO 0,20M</t>
  </si>
  <si>
    <t>rozprostření ornice v rozsahu sejmutí drnu  
materiál z položky 11130  
rozprostření ornice v tl. 0,2 m  
vč. dovozu z meziskládky</t>
  </si>
  <si>
    <t>z pol. 11130  130=130,000 [A]</t>
  </si>
  <si>
    <t>položka zahrnuje:  
nutné přemístění ornice z dočasných skládek vzdálených do 50m  
rozprostření ornice v předepsané tloušťce ve svahu přes 1:5</t>
  </si>
  <si>
    <t>19</t>
  </si>
  <si>
    <t>18241</t>
  </si>
  <si>
    <t>ZALOŽENÍ TRÁVNÍKU RUČNÍM VÝSEVEM</t>
  </si>
  <si>
    <t>v rozsahu rozprostření vhodné zeminy z pol. 11130</t>
  </si>
  <si>
    <t>z pol. 18223 130=130,000 [A]</t>
  </si>
  <si>
    <t>Zahrnuje dodání předepsané travní směsi, její výsev na ornici, zalévání, první pokosení, to vše bez ohledu na sklon terénu</t>
  </si>
  <si>
    <t>Základy</t>
  </si>
  <si>
    <t>20</t>
  </si>
  <si>
    <t>21263</t>
  </si>
  <si>
    <t>TRATIVODY KOMPLET Z TRUB Z PLAST HMOT DN DO 150MM</t>
  </si>
  <si>
    <t>perforovaná drenážní trubka s perforací na 2/3 povrchu, pr. 150 mm za rubem opěr</t>
  </si>
  <si>
    <t>2*6,9+2*0,6=15,000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</si>
  <si>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</si>
  <si>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</t>
  </si>
  <si>
    <t>21331</t>
  </si>
  <si>
    <t>DRENÁŽNÍ VRSTVY Z BETONU MEZEROVITÉHO (DRENÁŽNÍHO)</t>
  </si>
  <si>
    <t>obetonování drenážního potrubí na rubu opěry  
vč. dodávky materiálu a dopravy</t>
  </si>
  <si>
    <t>obetonování drenáže 6,9*2*0,07=0,966 [A]</t>
  </si>
  <si>
    <t>Položka zahrnuje:  
- dodávku předepsaného materiálu pro drenážní vrstvu, včetně mimostaveništní a vnitrostaveništní dopravy  
- provedení drenážní vrstvy předepsaných rozměrů a předepsaného tvaru</t>
  </si>
  <si>
    <t>22</t>
  </si>
  <si>
    <t>21341</t>
  </si>
  <si>
    <t>DRENÁŽNÍ VRSTVY Z PLASTBETONU (PLASTMALTY)</t>
  </si>
  <si>
    <t>vsakovací vrstva z drenážního plastbetonu v odvodňovacím proužku</t>
  </si>
  <si>
    <t>0,09*0,15*5,9*2+2*0,4*0,55*0,09=0,199 [A]</t>
  </si>
  <si>
    <t>23</t>
  </si>
  <si>
    <t>21361</t>
  </si>
  <si>
    <t>DRENÁŽNÍ VRSTVY Z GEOTEXTILIE</t>
  </si>
  <si>
    <t>geotextilie 600g/m2  
ochrana nátěrů proti zemní vlhkosti</t>
  </si>
  <si>
    <t>opěry  1,0*8,98*2=17,960 [A] 
křídla 1,0*(3,75+3,80+3,70+3,85)=15,100 [B] 
A+B=33,060 [C]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</si>
  <si>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</si>
  <si>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24</t>
  </si>
  <si>
    <t>21461D</t>
  </si>
  <si>
    <t>SEPARAČNÍ GEOTEXTILIE DO 400G/M2</t>
  </si>
  <si>
    <t>separační geotextilie 300g/m2 na pláni (2*(15+25)*0,3)=24,000 [A] 
separační geotextilie 400g/m2 na parapláni (2*(15+25)*0,3)=24,000 [B] 
Celkem: A+B=48,000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</si>
  <si>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</si>
  <si>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25</t>
  </si>
  <si>
    <t>261916</t>
  </si>
  <si>
    <t>VRTY PRO KOTV, INJEKT, MIKROPIL NA POVR TŘ V A VI D DO 80MM</t>
  </si>
  <si>
    <t>vrty pro osazení nerezových trubiček odvodnění izolace DN 50  
vrty budou umístěny ve spáře mezi nosníky</t>
  </si>
  <si>
    <t>2*0,65=1,300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</si>
  <si>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</si>
  <si>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</t>
  </si>
  <si>
    <t>26194</t>
  </si>
  <si>
    <t>VRTY PRO KOTV, INJEKT, MIKROPIL NA POVR TŘ V A VI D DO 200MM</t>
  </si>
  <si>
    <t>vrty skrz železobetonové dříky opěr pro prostup drenáže za rubem opěr DN150</t>
  </si>
  <si>
    <t>2*0,5=1,000 [A]</t>
  </si>
  <si>
    <t>27</t>
  </si>
  <si>
    <t>285392</t>
  </si>
  <si>
    <t>DODATEČNÉ KOTVENÍ VLEPENÍM BETONÁŘSKÉ VÝZTUŽE D DO 16MM DO VRTŮ</t>
  </si>
  <si>
    <t>KUS</t>
  </si>
  <si>
    <t>vrty pro spřahující trny NK, pro trny průměru 16 mm spřažení křídel a závěrných zídek průměru 20 mm, délky 170 mm  
vč. chemických kotev</t>
  </si>
  <si>
    <t>vrty pro spřažení NK á 0,5 m 11*18=198,000 [A] 
vrty pro spřažení křídel á 0,3 m 3*(2*10+2*11)=126,000 [B] 
vrty pro spřažení závěrných zdí á 0,3 m 2*30=60,000 [C] 
Celkem: A+B+C=384,000 [D]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</si>
  <si>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</si>
  <si>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28</t>
  </si>
  <si>
    <t>285393</t>
  </si>
  <si>
    <t>DODATEČNÉ KOTVENÍ VLEPENÍM BETONÁŘSKÉ VÝZTUŽE D DO 20MM DO VRTŮ</t>
  </si>
  <si>
    <t>vrty pro kotvení zábradleního svodidla šrouby průměru 20mm, vrty průměru 24mm délky 150mm  
vč. chemických kotev</t>
  </si>
  <si>
    <t>vrty pro kotvení zábradelního svodidla 4*12=48,000 [A]</t>
  </si>
  <si>
    <t>Svislé konstrukce</t>
  </si>
  <si>
    <t>29</t>
  </si>
  <si>
    <t>31717</t>
  </si>
  <si>
    <t>KOVOVÉ KONSTRUKCE PRO KOTVENÍ ŘÍMSY</t>
  </si>
  <si>
    <t>KG</t>
  </si>
  <si>
    <t>pro kotvení římsy chemickou kotvou vč. PKO  
hmotnost 1 kotvy 6kg</t>
  </si>
  <si>
    <t>kotvy římsy  (6*2+4*3)*6=144,000 [A]</t>
  </si>
  <si>
    <t>Položka zahrnuje dodávku (výrobu) kotevního prvku předepsaného tvaru a jeho osazení do předepsané polohy včetně nezbytných prací (vrty, zálivky apod.)</t>
  </si>
  <si>
    <t>30</t>
  </si>
  <si>
    <t>317325</t>
  </si>
  <si>
    <t>ŘÍMSY ZE ŽELEZOBETONU DO C30/37 (B37)</t>
  </si>
  <si>
    <t>beton C 30/37 XF4, vč. úpravy pracovních spár, včetně podpěrné  
konstrukce, včetně bednění</t>
  </si>
  <si>
    <t>NK 0,3*(5,9+5,9)=3,540 [A] 
křídla 0,4*(3,1+3,2+3,1+3,25)=5,060 [B] 
Celkem: A+B=8,600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</si>
  <si>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</si>
  <si>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</t>
  </si>
  <si>
    <t>317365</t>
  </si>
  <si>
    <t>VÝZTUŽ ŘÍMS Z OCELI 10505, B500B</t>
  </si>
  <si>
    <t>odhad 160 kg/m3</t>
  </si>
  <si>
    <t>z pol. 317325 0,16*8,6=1,376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</si>
  <si>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</si>
  <si>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</t>
  </si>
  <si>
    <t>333324</t>
  </si>
  <si>
    <t>MOSTNÍ OPĚRY A KŘÍDLA ZE ŽELEZOVÉHO BETONU DO C25/30 (B30)</t>
  </si>
  <si>
    <t>dobetonávka závěrných zídek a křídel  
beton dobetonávky C25/30 XF2  
vč. úpravy pracovních spár  
vč. opatření povrchů betonu izolací (nátěry 1xALP+2xALN+geotextilie 600g/m2) proti zemní vlhkosti v částech, kde přijdou do styku se zeminou  
vč. bednění a podpůrných konstrukcí</t>
  </si>
  <si>
    <t>křídla 0,51*(3,1+3,2+3,1+3,25)=6,452 [A] 
závěrné zídky (0,15+0,16)*10=3,100 [B] 
celkem A+B=9,552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</si>
  <si>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</si>
  <si>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33</t>
  </si>
  <si>
    <t>333365</t>
  </si>
  <si>
    <t>VÝZTUŽ MOSTNÍCH OPĚR A KŘÍDEL Z OCELI 10505, B500B</t>
  </si>
  <si>
    <t>odhad 180 kg/m3  
vč. provaření výztuže</t>
  </si>
  <si>
    <t>odhad 180 kg/m3 0,18*9,552=1,719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</si>
  <si>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</si>
  <si>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</si>
  <si>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34</t>
  </si>
  <si>
    <t>45131A</t>
  </si>
  <si>
    <t>PODKLADNÍ A VÝPLŇOVÉ VRSTVY Z PROSTÉHO BETONU C20/25</t>
  </si>
  <si>
    <t>podkladní beton C20/25 XF3 pod kamennou dlažbu tl. 100mm</t>
  </si>
  <si>
    <t>dlažby za římsami a kolem křídel 
(5,85+6,54+6,43+6,61)*0,1*1,35=3,433 [A] 
skluzy do potoku 
(2,48+1,07)*0,1*1,35=0,479 [B] 
A+B=3,912 [C]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</si>
  <si>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</si>
  <si>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</si>
  <si>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45152</t>
  </si>
  <si>
    <t>PODKLADNÍ A VÝPLŇOVÉ VRSTVY Z KAMENIVA DRCENÉHO</t>
  </si>
  <si>
    <t>Podsyp pod dlažbou tl. 100mm   
štěrkodrť frakce 0/32</t>
  </si>
  <si>
    <t>položka zahrnuje dodávku předepsaného kameniva, mimostaveništní a vnitrostaveništní dopravu a jeho uložení  
není-li v zadávací dokumentaci uvedeno jinak, jedná se o nakupovaný materiál</t>
  </si>
  <si>
    <t>36</t>
  </si>
  <si>
    <t>457324</t>
  </si>
  <si>
    <t>VYROVNÁVACÍ A SPÁD ŽELEZOBETON DO C25/30</t>
  </si>
  <si>
    <t>spřažená spádová deska z betonu C25/30 XF2  
vč. úpravy pracovních spár  
vč. bednění a podpůrných konstrukcí</t>
  </si>
  <si>
    <t>nová spřahující deska 1,71*5,835=9,978 [A]</t>
  </si>
  <si>
    <t>37</t>
  </si>
  <si>
    <t>457365</t>
  </si>
  <si>
    <t>VÝZTUŽ VYROV A SPÁD BETONU Z OCELI 10505, B500B</t>
  </si>
  <si>
    <t>odhad 180 kg/m3  
vč. distančních betonových podložek</t>
  </si>
  <si>
    <t>odhad 180kg/m3  0,18*9,978=1,796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</si>
  <si>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</si>
  <si>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38</t>
  </si>
  <si>
    <t>45860</t>
  </si>
  <si>
    <t>VÝPLŇ ZA OPĚRAMI A ZDMI Z MEZEROVITÉHO BETONU</t>
  </si>
  <si>
    <t>přechodové klíny z mezerovitého betonu MCB dl. 3,0 m</t>
  </si>
  <si>
    <t>přechodové klíny z MCB 
2*1,05*6,8=14,280 [A]</t>
  </si>
  <si>
    <t>položka zahrnuje:  
- dodávku mezerovitého betonu předepsané kvality a zásyp se zhutněním včetně mimostaveništní a vnitrostaveništní dopravy</t>
  </si>
  <si>
    <t>39</t>
  </si>
  <si>
    <t>465512</t>
  </si>
  <si>
    <t>DLAŽBY Z LOMOVÉHO KAMENE NA MC</t>
  </si>
  <si>
    <t>dlažby za římsami a kolem křídel  
skluz z lomového kamene do potoku   
tl. lomového kamene 250 mm  
spárování hmotou s odolností XF4</t>
  </si>
  <si>
    <t>dlažby za římsami a kolem křídel 
(5,85+6,54+6,43+6,61)*0,25*1,35=8,583 [A] 
skluzy do potoku 
(2,48+1,07)*0,25*1,35=1,198 [B] 
A+B=9,781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</si>
  <si>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</si>
  <si>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</si>
  <si>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40</t>
  </si>
  <si>
    <t>561431</t>
  </si>
  <si>
    <t>KAMENIVO ZPEVNĚNÉ CEMENTEM TŘ. I TL. DO 150MM</t>
  </si>
  <si>
    <t>Plocha z ACAD 
Podkladní vrstva ze směsi stmelené cementem SC 8/10 tl. 150mm 
plná vozovka u mostu 1/3 šířky vozovky km 1,200</t>
  </si>
  <si>
    <t>silnice 
(2*(15+25)*0,25)=20,000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</si>
  <si>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</si>
  <si>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41</t>
  </si>
  <si>
    <t>56330</t>
  </si>
  <si>
    <t>VOZOVKOVÉ VRSTVY ZE ŠTĚRKODRTI</t>
  </si>
  <si>
    <t>výměna podloží v aktivní zóně při neúnosné pláni - štěrkodrť fr. 0/63 tl. 300mm 
plná vozovka u mostu 1/3 šířky vozovky km 1,200 
doprava v režii zhotovitele</t>
  </si>
  <si>
    <t>Výměna nevhodného podloží (2*(15+25)*0,3)*0,3=7,200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</si>
  <si>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</si>
  <si>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42</t>
  </si>
  <si>
    <t>56335</t>
  </si>
  <si>
    <t>VOZOVKOVÉ VRSTVY ZE ŠTĚRKODRTI TL. DO 250MM</t>
  </si>
  <si>
    <t>plná vozovka u mostu 1/3 šířky vozovky km 1,200 
Plocha z ACAD 
ŠDA 0-63 tl. 220mm</t>
  </si>
  <si>
    <t>(2*(15+25)*0,3)=24,000 [A]</t>
  </si>
  <si>
    <t>43</t>
  </si>
  <si>
    <t>572123</t>
  </si>
  <si>
    <t>INFILTRAČNÍ POSTŘIK Z EMULZE DO 1,0KG/M2</t>
  </si>
  <si>
    <t>plná vozovka u mostu 1/3 šířky vozovky km 1,200 
Plocha odečtena z ACAD 
IP 0,70kg/m2</t>
  </si>
  <si>
    <t>(2*(15+25)*0,25)=20,000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</si>
  <si>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</si>
  <si>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44</t>
  </si>
  <si>
    <t>572212</t>
  </si>
  <si>
    <t>SPOJOVACÍ POSTŘIK Z MODIFIK ASFALTU DO 0,5KG/M2</t>
  </si>
  <si>
    <t>v celé délce rekonstrukce vozovky na mostě  
spojovací postřik 0,3 kg/m2</t>
  </si>
  <si>
    <t>v celé délce úpravy jedna vrstva spojovacího postřiku 0,3 kg/m2 
6,0*8,0=48,000 [A]</t>
  </si>
  <si>
    <t>45</t>
  </si>
  <si>
    <t>572214</t>
  </si>
  <si>
    <t>SPOJOVACÍ POSTŘIK Z MODIFIK EMULZE DO 0,5KG/M2</t>
  </si>
  <si>
    <t>Plocha odečtena z ACAD 
PS E 0,30kg/m2 pod obrusnou a ložnou vrstvou</t>
  </si>
  <si>
    <t>vyrovnávací vrstva před a za mostem SO 203 660=660,000 [A]</t>
  </si>
  <si>
    <t>46</t>
  </si>
  <si>
    <t>574A34</t>
  </si>
  <si>
    <t>ASFALTOVÝ BETON PRO OBRUSNÉ VRSTVY ACO 11+, 11S TL. 40MM</t>
  </si>
  <si>
    <t>obrusná vrstva z ACO 11+ v tl. 40 mm</t>
  </si>
  <si>
    <t>v tl. 40 mm na mostě 6,0*8,0=48,000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</si>
  <si>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</si>
  <si>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47</t>
  </si>
  <si>
    <t>574C46</t>
  </si>
  <si>
    <t>ASFALTOVÝ BETON PRO LOŽNÍ VRSTVY ACL 16+, 16S TL. 50MM</t>
  </si>
  <si>
    <t>ložní vrstva ACL 16+ modifikovaný v tl. 50 mm   
vč. řezání spáry podél říms, napříč vozovkou nad dilatací a uprostřed vozovky na rozhraní etap šířky 40 mm</t>
  </si>
  <si>
    <t>ložná vrstva na mostě v tl. 50 mm 
6,0*8,0=48,000 [A] 
ošetření řezaných spár ve vozovce 
římsy  12,1*2*0,04=0,968 [B] 
dilatace  8,0*2*0,04=0,640 [C] 
osa vozovky  12,1*0,04=0,484 [D] 
Celkem: A+B+C+D=50,092 [E]</t>
  </si>
  <si>
    <t>48</t>
  </si>
  <si>
    <t>574E66</t>
  </si>
  <si>
    <t>ASFALTOVÝ BETON PRO PODKLADNÍ VRSTVY ACP 16+, 16S TL. 70MM</t>
  </si>
  <si>
    <t>ACP 16+ 
plná vozovka u mostu 1/3 šířky vozovky km 1,200 
Plocha odečtena z ACAD</t>
  </si>
  <si>
    <t>(2*(15+25)*0,2)=16,000 [A]</t>
  </si>
  <si>
    <t>49</t>
  </si>
  <si>
    <t>575C43</t>
  </si>
  <si>
    <t>LITÝ ASFALT MA IV (OCHRANA MOSTNÍ IZOLACE) 11 TL. 35MM</t>
  </si>
  <si>
    <t>ochrana izolace MA 11 IV na mostovce s podrťováním</t>
  </si>
  <si>
    <t>mostovka  6,0*8,0=48,000 [A]</t>
  </si>
  <si>
    <t>50</t>
  </si>
  <si>
    <t>58920</t>
  </si>
  <si>
    <t>VÝPLŇ SPAR MODIFIKOVANÝM ASFALTEM</t>
  </si>
  <si>
    <t>spáry podél říms, napříč vozovkou nad dilatací a uprostřed vozovky na rozhraní etap vč. prořezu</t>
  </si>
  <si>
    <t>římsy  12,1*2=24,200 [A] 
dilatace  8,0*2=16,000 [B] 
osa vozovky  12,1=12,100 [C] 
Celkem: A+B+C=52,300 [D]</t>
  </si>
  <si>
    <t>položka zahrnuje:  
- dodávku předepsaného materiálu  
- vyčištění a výplň spar tímto materiálem</t>
  </si>
  <si>
    <t>Úpravy povrchů, podlahy, výplně otvorů</t>
  </si>
  <si>
    <t>51</t>
  </si>
  <si>
    <t>626112</t>
  </si>
  <si>
    <t>REPROFILACE PODHLEDŮ, SVISLÝCH PLOCH SANAČNÍ MALTOU JEDNOVRST TL 20MM</t>
  </si>
  <si>
    <t>sanační malta jemná  
vč. pasivačního nátěru  
vč. adhezního můstku  
vč. lešení  
spodní stavba celá plocha povrchu křídel a opěr  
nosná konstrukce celá plocha povrchu - podhled, čelní plochy</t>
  </si>
  <si>
    <t>spodní stavba  2*1,2*9+4*1,2*1,2+4*1,28=32,480 [A] 
podhled nosné konstrukce  5*9,0+2*5,835*0,42=49,901 [B] 
A+B=82,381 [C]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</si>
  <si>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</si>
  <si>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52</t>
  </si>
  <si>
    <t>626122</t>
  </si>
  <si>
    <t>REPROFILACE PODHLEDŮ, SVISLÝCH PLOCH SANAČNÍ MALTOU DVOUVRST TL 50MM</t>
  </si>
  <si>
    <t>sanační malta hrubá   
vč. adhézního můstku  
vč. pasivačního nátěru výztuže úložných prahů  
vč. lešení  
1/5  povrchu nosné konstrukce  
1/5 povrchu spodní stavby</t>
  </si>
  <si>
    <t>spodní stavba 6,496=6,496 [A] 
podhled nosné konstrukce 9,980=9,980 [B] 
A+B=16,476 [C]</t>
  </si>
  <si>
    <t>53</t>
  </si>
  <si>
    <t>62631</t>
  </si>
  <si>
    <t>SPOJOVACÍ MŮSTEK MEZI STARÝM A NOVÝM BETONEM</t>
  </si>
  <si>
    <t>celý povrch  
vč. dodávky  
vč. vyspravení podkladu  
vč. lešení</t>
  </si>
  <si>
    <t>spodní stavba celý povrch  2*1,2*9+4*1,2*1,2+4*1,28=32,480 [A] 
podhled nosné konstrukce celý povrch  5*9,0+2*5,835*0,42=49,901 [B] 
A+B=82,381 [C]</t>
  </si>
  <si>
    <t>54</t>
  </si>
  <si>
    <t>62641</t>
  </si>
  <si>
    <t>SJEDNOCUJÍCÍ STĚRKA JEMNOU MALTOU TL CCA 2MM</t>
  </si>
  <si>
    <t>sjednocující nátěr celého povrchu křídel, opěr, čel NK a podhledu NK  
barva šedá</t>
  </si>
  <si>
    <t>z položky 626113 82,381=82,381 [A]</t>
  </si>
  <si>
    <t>55</t>
  </si>
  <si>
    <t>62652</t>
  </si>
  <si>
    <t>OCHRANA VÝZTUŽE PŘI NEDOSTATEČNÉM KRYTÍ</t>
  </si>
  <si>
    <t>pasivační nátěr případné odhalené výztuže  
předpoklad 1/20 povrchu spodní stavby a 1/20 povrchu nosné konstrukce</t>
  </si>
  <si>
    <t>spodní stavba  1,624=1,624 [A] 
nosná konstrukce  2,495=2,495 [B] 
A+B=4,119 [C]</t>
  </si>
  <si>
    <t>položka zahrnuje:  
dodávku veškerého materiálu potřebného pro předepsanou úpravu v předepsané kvalitě  
položení vrstvy v předepsané tloušťce  
potřebná lešení a podpěrné konstrukce</t>
  </si>
  <si>
    <t>56</t>
  </si>
  <si>
    <t>62662</t>
  </si>
  <si>
    <t>INJEKTÁŽ TRHLIN TĚSNÍCÍ</t>
  </si>
  <si>
    <t>trhliny na spodní stavbě a nosné konstrukci pod sanační omítkou  
předpoklad 60,0 m</t>
  </si>
  <si>
    <t>předpoklad 60 m  60=60,000 [A]</t>
  </si>
  <si>
    <t>položka zahrnuje:  
dodávku veškerého materiálu potřebného pro předepsanou úpravu v předepsané kvalitě  
vyčištění trhliny  
provedení vlastní injektáže  
potřebná lešení a podpěrné konstrukce</t>
  </si>
  <si>
    <t>Přidružená stavební výroba</t>
  </si>
  <si>
    <t>57</t>
  </si>
  <si>
    <t>711111</t>
  </si>
  <si>
    <t>IZOLACE BĚŽNÝCH KONSTRUKCÍ PROTI ZEMNÍ VLHKOSTI ASFALTOVÝMI NÁTĚRY</t>
  </si>
  <si>
    <t>nátěry 1xALP+2xALN</t>
  </si>
  <si>
    <t>opěry  1,0*8,98*2=17,960 [A] 
křídla 1,0*(3,75+3,80+3,70+3,85)=15,100 [B] 
(A+B)*3=99,180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</si>
  <si>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</si>
  <si>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58</t>
  </si>
  <si>
    <t>711112</t>
  </si>
  <si>
    <t>IZOLACE BĚŽNÝCH KONSTRUKCÍ PROTI ZEMNÍ VLHKOSTI ASFALTOVÝMI PÁSY</t>
  </si>
  <si>
    <t>přetažení asfaltových pásů na rub nosné konstrukce</t>
  </si>
  <si>
    <t>1*7*2=14,000 [A]</t>
  </si>
  <si>
    <t>59</t>
  </si>
  <si>
    <t>711117</t>
  </si>
  <si>
    <t>IZOLACE BĚŽNÝCH KONSTRUKCÍ PROTI ZEMNÍ VLHKOSTI Z PE FÓLIÍ</t>
  </si>
  <si>
    <t>fólie za rubem opěry. Těsnící fólie tl. 1,5mm. Geomembrána s pevností min. 20 kN/m</t>
  </si>
  <si>
    <t>za rubem opěr 7,5*0,5*2=7,500 [A]</t>
  </si>
  <si>
    <t>60</t>
  </si>
  <si>
    <t>711422</t>
  </si>
  <si>
    <t>IZOLACE MOSTOVEK POD VOZOVKOU ASFALTOVÝMI PÁSY</t>
  </si>
  <si>
    <t>izolační vrstva šířky min 400 mm s průtažností min. 30%  na okraji přitaven  
izolační vrstva na přechodu izolace a vozovky přes dilatační spáru</t>
  </si>
  <si>
    <t>2*0,4*9,0=7,200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</si>
  <si>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</si>
  <si>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61</t>
  </si>
  <si>
    <t>711432</t>
  </si>
  <si>
    <t>IZOLACE MOSTOVEK POD ŘÍMSOU ASFALTOVÝMI PÁSY</t>
  </si>
  <si>
    <t>ochrana izolace mostovky a křídel pod římsou  
asfaltový pás s hliníkovou vložkou celoplošně lepený do asf. nátěru za horka</t>
  </si>
  <si>
    <t>ochrana izolace pod římsami  2*0,75*12,10=18,150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</si>
  <si>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</si>
  <si>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62</t>
  </si>
  <si>
    <t>711442</t>
  </si>
  <si>
    <t>IZOLACE MOSTOVEK CELOPLOŠNÁ ASFALTOVÝMI PÁSY S PEČETÍCÍ VRSTVOU</t>
  </si>
  <si>
    <t>vč. pečetící vrstvy  
Izolace mostu je celoplošná z kompozitního izolačního bitumenového pásu modifikovaného směsí elastomerů a plastomerů, který je zpevněný spřaženou nosnou vložkou (polyesterové rouno podélně i příčně stabilizované vůči plošným změnám skelným vláknem) tl. 5 mm na kotevně adhézním nátěru.</t>
  </si>
  <si>
    <t>na mostovce  9,0*6,0=54,000 [A]</t>
  </si>
  <si>
    <t>63</t>
  </si>
  <si>
    <t>711509</t>
  </si>
  <si>
    <t>OCHRANA IZOLACE NA POVRCHU TEXTILIÍ</t>
  </si>
  <si>
    <t>geotextilie 600g/m2</t>
  </si>
  <si>
    <t>na spodní stavbě 600g/m2 
závěrné zdi  2*6,9*0,95=13,110 [A] 
křídla  1,2*(3,2+3,1+3,1+3,2)=15,120 [B] 
PE fólie  2*1*7=14,000 [C] 
trativody za rubem opěr pol. 21263  (2*6,9+2*0,6)*2*3,14*0,075=7,065 [D] 
A+B+C+D=49,295 [E]</t>
  </si>
  <si>
    <t>položka zahrnuje:  
- dodání  předepsaného ochranného materiálu  
- zřízení ochrany izolace</t>
  </si>
  <si>
    <t>64</t>
  </si>
  <si>
    <t>78382</t>
  </si>
  <si>
    <t>NÁTĚRY BETON KONSTR TYP S2 (OS-B)</t>
  </si>
  <si>
    <t>ochranný nátěr nosné konstrukce typu S2 - pohledová plocha NK a část podhledu NK v šířce 0,30 m</t>
  </si>
  <si>
    <t>ochranný nátěr NK  0,8*2*5,835=9,336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</si>
  <si>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</si>
  <si>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65</t>
  </si>
  <si>
    <t>78383</t>
  </si>
  <si>
    <t>NÁTĚRY BETON KONSTR TYP S4 (OS-C)</t>
  </si>
  <si>
    <t>na svislé hraně římsy u obruby a v šířce 150 mm na horním povrchu bude proveden ochranný nátěr typu S4. Nátěr nátoku v římse</t>
  </si>
  <si>
    <t>nátěr říms  0,33*2*12,1+(0,35+0,15*2)*0,8=8,506 [A]</t>
  </si>
  <si>
    <t>Potrubí</t>
  </si>
  <si>
    <t>66</t>
  </si>
  <si>
    <t>87626</t>
  </si>
  <si>
    <t>CHRÁNIČKY Z TRUB PLAST DN DO 80MM</t>
  </si>
  <si>
    <t>chráničky trubiček odvodnění izolace</t>
  </si>
  <si>
    <t>2 ks trubiček odvodnění izolace 
2*0,65=1,300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</si>
  <si>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</si>
  <si>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67</t>
  </si>
  <si>
    <t>87634</t>
  </si>
  <si>
    <t>CHRÁNIČKY Z TRUB PLASTOVÝCH DN DO 200MM</t>
  </si>
  <si>
    <t>chráničky DN180 pro prostup drenáže dříky opěr</t>
  </si>
  <si>
    <t>2 ks  
2*0,45=0,900 [A]</t>
  </si>
  <si>
    <t>Ostatní konstrukce a práce</t>
  </si>
  <si>
    <t>68</t>
  </si>
  <si>
    <t>9112B3</t>
  </si>
  <si>
    <t>ZÁBRADLÍ MOSTNÍ SE SVISLOU VÝPLNÍ - DEMONTÁŽ S PŘESUNEM</t>
  </si>
  <si>
    <t>demontáž stávajícího zábradlí  
odvoz a likvidace v režii zhotovitele</t>
  </si>
  <si>
    <t>12,1+12,1=24,200 [A]</t>
  </si>
  <si>
    <t>položka zahrnuje:  
- demontáž a odstranění zařízení  
- jeho odvoz na předepsané místo</t>
  </si>
  <si>
    <t>69</t>
  </si>
  <si>
    <t>9113C1</t>
  </si>
  <si>
    <t>SVODIDLO OCEL SILNIČ JEDNOSTR, ÚROVEŇ ZADRŽ H2 - DODÁVKA A MONTÁŽ</t>
  </si>
  <si>
    <t>silniční svodidla navazující na zábradelní svodidla na mostě  
vč. dlouhých výškových náběhů svodidla  
vč. nádstavců směrových sloupků</t>
  </si>
  <si>
    <t>4*(12+8,6)=82,400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</si>
  <si>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</si>
  <si>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70</t>
  </si>
  <si>
    <t>9117C1</t>
  </si>
  <si>
    <t>SVOD OCEL ZÁBRADEL ÚROVEŇ ZADRŽ H2 - DODÁVKA A MONTÁŽ</t>
  </si>
  <si>
    <t>zábradelní svodidlo se svislou výplní, úroveň zadržení H2  
vč. dodávky a montáže  
vč. vrtání pro kotvení, kotvení a kotevních přípravků na chemickou kotvu  
vč. dilatačních prvků  
vč. nivelační hmoty pod kotevní desky</t>
  </si>
  <si>
    <t>2*12,1=24,200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</si>
  <si>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</si>
  <si>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71</t>
  </si>
  <si>
    <t>91238</t>
  </si>
  <si>
    <t>SMĚROVÉ SLOUPKY Z PLAST HMOT - NÁSTAVCE NA SVODIDLA VČETNĚ ODRAZNÉHO PÁSKU</t>
  </si>
  <si>
    <t>směrové sloupky modré 2 ks na každou stranu  
směrové sloupky bílé 3 ks vlevo ve směru staničení, 4 ks vpravo ve směru staničení</t>
  </si>
  <si>
    <t>na most modré  2*2=4,000 [A] 
bílé  3+4=7,000 [B] 
A+B=11,000 [C]</t>
  </si>
  <si>
    <t>položka zahrnuje:  
- dodání a osazení sloupku včetně nutných zemních prací  
- vnitrostaveništní a mimostaveništní doprava  
- odrazky plastové nebo z retroreflexní fólie</t>
  </si>
  <si>
    <t>72</t>
  </si>
  <si>
    <t>91355</t>
  </si>
  <si>
    <t>EVIDENČNÍ ČÍSLO MOSTU</t>
  </si>
  <si>
    <t>2x sloupek s ev. č. mostu  
2x název toku  
2 sloupky, 4 značky  
vč. materiálu a kotevních prvků</t>
  </si>
  <si>
    <t>4=4,000 [A]</t>
  </si>
  <si>
    <t>položka zahrnuje štítek s evidenčním číslem mostu, sloupek dopravní značky včetně osazení a nutných zemních prací a zabetonování</t>
  </si>
  <si>
    <t>73</t>
  </si>
  <si>
    <t>917223</t>
  </si>
  <si>
    <t>SILNIČNÍ A CHODNÍKOVÉ OBRUBY Z BETONOVÝCH OBRUBNÍKŮ ŠÍŘ 100MM</t>
  </si>
  <si>
    <t>chodníkové obrubníky z betonu C16/20 s odolností XF4  lemující odláždění kolem křídel šířky 100 mm  
vč. betonového lože a boční betonové opěrky  
vč. dodávky a uložení</t>
  </si>
  <si>
    <t>10+10+9+10=39,000 [A]</t>
  </si>
  <si>
    <t>Položka zahrnuje:  
dodání a pokládku betonových obrubníků o rozměrech předepsaných zadávací dokumentací  
betonové lože i boční betonovou opěrku.</t>
  </si>
  <si>
    <t>74</t>
  </si>
  <si>
    <t>917224</t>
  </si>
  <si>
    <t>SILNIČNÍ A CHODNÍKOVÉ OBRUBY Z BETONOVÝCH OBRUBNÍKŮ ŠÍŘ 150MM</t>
  </si>
  <si>
    <t>Silniční betonové obruby z betonu C16/20 s odolností XF4    
vč. náběhových ramp  
vč. materiálu, dopravy, uložení  
vč. betonového lože i boční betonové opěrky</t>
  </si>
  <si>
    <t>před a za mostem  4*5=20,000 [A]</t>
  </si>
  <si>
    <t>75</t>
  </si>
  <si>
    <t>931182</t>
  </si>
  <si>
    <t>VÝPLŇ DILATAČNÍCH SPAR Z POLYSTYRENU TL 20MM</t>
  </si>
  <si>
    <t>výplň mezi závěrnou zídkou a nosnou konstrukcí  
dilatační spáry říms</t>
  </si>
  <si>
    <t>2*9*0,71+4*0,3*1,85=15,000 [A]</t>
  </si>
  <si>
    <t>položka zahrnuje dodávku a osazení předepsaného materiálu, očištění ploch spáry před úpravou, očištění okolí spáry po úpravě</t>
  </si>
  <si>
    <t>76</t>
  </si>
  <si>
    <t>93122</t>
  </si>
  <si>
    <t>VLOŽKA DILATAČ SPAR Z FÓLIÍ</t>
  </si>
  <si>
    <t>separační vložka šířky100 mm 2x hliníková fólie na přechodu přes dilatační spáru NK</t>
  </si>
  <si>
    <t>2*2*0,1*9=3,600 [A]</t>
  </si>
  <si>
    <t>77</t>
  </si>
  <si>
    <t>931233</t>
  </si>
  <si>
    <t>VLOŽKA DILAT SPAR Z PRYŽ PÁSŮ ŠÍŘ DO 200MM PROFIL TL DO 9MM</t>
  </si>
  <si>
    <t>předtěsnění zálivky podél říms a dilatačních spár NK a říms</t>
  </si>
  <si>
    <t>podél říms  2*12,1=24,200 [A] 
dilatační spáry   2*8,0=16,000 [B] 
římsy  4*1,85=7,400 [C] 
celkem A+B+C=47,600 [D]</t>
  </si>
  <si>
    <t>78</t>
  </si>
  <si>
    <t>936542</t>
  </si>
  <si>
    <t>MOSTNÍ ODVODŇOVACÍ TRUBKA (POVRCHŮ IZOLACE) MĚDĚNÁ</t>
  </si>
  <si>
    <t>trubičky pro odvodnění izolace NK průměru 50 mm dl. 0,75 m  
včetně mřížky</t>
  </si>
  <si>
    <t>2 ks odvodňovacích trubiček 
2=2,000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</si>
  <si>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</si>
  <si>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79</t>
  </si>
  <si>
    <t>938543</t>
  </si>
  <si>
    <t>OČIŠTĚNÍ BETON KONSTR OTRYSKÁNÍM TLAK VODOU DO 1000 BARŮ</t>
  </si>
  <si>
    <t>čištění všech viditelných ploch betonu vodním paprskem (1000 barů)</t>
  </si>
  <si>
    <t>spodní stavba   2*1,2*9+4*1,2*1,2+4*1,28=32,480 [A] 
nosná konstrukce   5*9,0+2*5,835*0,42=49,901 [B] 
Celkem: A+B=82,381 [C]</t>
  </si>
  <si>
    <t>položka zahrnuje očištění předepsaným způsobem včetně odklizení vzniklého odpadu</t>
  </si>
  <si>
    <t>80</t>
  </si>
  <si>
    <t>938652</t>
  </si>
  <si>
    <t>OČIŠTĚNÍ OCEL KONSTR OTRYSKÁNÍM NA SUCHO KŘEMIČ PÍSKEM</t>
  </si>
  <si>
    <t>čištění odhalené korodující výztuže do stříbrné barvy</t>
  </si>
  <si>
    <t>spodní stavba  6,496=6,496 [A] 
nosná konstrukce  12,475=12,475 [B] 
A+B=18,971 [C]</t>
  </si>
  <si>
    <t>81</t>
  </si>
  <si>
    <t>96616</t>
  </si>
  <si>
    <t>BOURÁNÍ KONSTRUKCÍ ZE ŽELEZOBETONU</t>
  </si>
  <si>
    <t>vč. odvozu a likvidace v režii zhotovitele. bourání stávající konstrukce - předpoklad objemu, ruční bourání, včetně uložení na skládku,  
odvozná vzdálenost v režii zhotovitele</t>
  </si>
  <si>
    <t>římsy  0,25*12,1*2=6,050 [A] 
závěrné zídky  2*0,155*9=2,790 [B] 
křídla  0,82*(3,25+3,1+3,1+3,2)=10,373 [C] 
Celkem: A+B+C=19,213 [D]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</si>
  <si>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</si>
  <si>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82</t>
  </si>
  <si>
    <t>96785</t>
  </si>
  <si>
    <t>VYBOURÁNÍ MOSTNÍCH DILATAČNÍCH ZÁVĚRŮ</t>
  </si>
  <si>
    <t>odstranění stávajících mostních závěrů  
vč. odvozu a likvidace v režii zhotovitele</t>
  </si>
  <si>
    <t>2*9,0=18,000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</si>
  <si>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</si>
  <si>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83</t>
  </si>
  <si>
    <t>97816</t>
  </si>
  <si>
    <t>ODSEKÁNÍ VRSTVY VYROVNÁVACÍHO BETONU NA MOSTECH</t>
  </si>
  <si>
    <t>odstranění stávající železobetonové vyrovnávací vrstvy na mostu  
odvozová vzdálenost v režii zhotovitele</t>
  </si>
  <si>
    <t>vyrovnávací vrstva NK  5,835*1,451=8,467 [A]</t>
  </si>
  <si>
    <t>84</t>
  </si>
  <si>
    <t>97817</t>
  </si>
  <si>
    <t>ODSTRANĚNÍ MOSTNÍ IZOLACE</t>
  </si>
  <si>
    <t>odstranění stávající mostní izolace  
odvozová vzdálenost v režii zhotovitele</t>
  </si>
  <si>
    <t>na NK  9,0*5,835+2*9,0*1,05=71,415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</si>
</sst>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69</v>
      </c>
      <c s="19" t="s">
        <v>29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19" t="s">
        <v>98</v>
      </c>
      <c s="19" t="s">
        <v>99</v>
      </c>
      <c s="20">
        <f>'6_SO 203'!I3</f>
      </c>
      <c s="20">
        <f>'6_SO 203'!O2</f>
      </c>
      <c s="20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58</v>
      </c>
    </row>
    <row r="18" spans="1:16" ht="12.75">
      <c r="A18" s="24" t="s">
        <v>49</v>
      </c>
      <c s="29" t="s">
        <v>26</v>
      </c>
      <c s="29" t="s">
        <v>62</v>
      </c>
      <c s="24" t="s">
        <v>51</v>
      </c>
      <c s="30" t="s">
        <v>63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64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58</v>
      </c>
    </row>
    <row r="22" spans="1:16" ht="12.75">
      <c r="A22" s="24" t="s">
        <v>49</v>
      </c>
      <c s="29" t="s">
        <v>37</v>
      </c>
      <c s="29" t="s">
        <v>65</v>
      </c>
      <c s="24" t="s">
        <v>51</v>
      </c>
      <c s="30" t="s">
        <v>66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67</v>
      </c>
    </row>
    <row r="24" spans="1:5" ht="12.75">
      <c r="A24" s="37" t="s">
        <v>56</v>
      </c>
      <c r="E24" s="38" t="s">
        <v>51</v>
      </c>
    </row>
    <row r="25" spans="1:5" ht="63.75">
      <c r="A25" t="s">
        <v>57</v>
      </c>
      <c r="E25" s="36" t="s">
        <v>68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69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24" t="s">
        <v>49</v>
      </c>
      <c s="29" t="s">
        <v>33</v>
      </c>
      <c s="29" t="s">
        <v>70</v>
      </c>
      <c s="24" t="s">
        <v>71</v>
      </c>
      <c s="30" t="s">
        <v>72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56</v>
      </c>
      <c r="E12" s="38" t="s">
        <v>51</v>
      </c>
    </row>
    <row r="13" spans="1:5" ht="12.75">
      <c r="A13" t="s">
        <v>57</v>
      </c>
      <c r="E13" s="36" t="s">
        <v>51</v>
      </c>
    </row>
    <row r="14" spans="1:16" ht="12.75">
      <c r="A14" s="24" t="s">
        <v>49</v>
      </c>
      <c s="29" t="s">
        <v>27</v>
      </c>
      <c s="29" t="s">
        <v>73</v>
      </c>
      <c s="24" t="s">
        <v>71</v>
      </c>
      <c s="30" t="s">
        <v>74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51</v>
      </c>
    </row>
    <row r="16" spans="1:5" ht="12.75">
      <c r="A16" s="37" t="s">
        <v>56</v>
      </c>
      <c r="E16" s="38" t="s">
        <v>51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75</v>
      </c>
      <c s="24" t="s">
        <v>71</v>
      </c>
      <c s="30" t="s">
        <v>76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56</v>
      </c>
      <c r="E20" s="38" t="s">
        <v>51</v>
      </c>
    </row>
    <row r="21" spans="1:5" ht="12.75">
      <c r="A21" t="s">
        <v>57</v>
      </c>
      <c r="E21" s="36" t="s">
        <v>51</v>
      </c>
    </row>
    <row r="22" spans="1:16" ht="25.5">
      <c r="A22" s="24" t="s">
        <v>49</v>
      </c>
      <c s="29" t="s">
        <v>37</v>
      </c>
      <c s="29" t="s">
        <v>77</v>
      </c>
      <c s="24" t="s">
        <v>71</v>
      </c>
      <c s="30" t="s">
        <v>78</v>
      </c>
      <c s="31" t="s">
        <v>53</v>
      </c>
      <c s="32">
        <v>1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51</v>
      </c>
    </row>
    <row r="24" spans="1:5" ht="12.75">
      <c r="A24" s="37" t="s">
        <v>56</v>
      </c>
      <c r="E24" s="38" t="s">
        <v>51</v>
      </c>
    </row>
    <row r="25" spans="1:5" ht="12.75">
      <c r="A25" t="s">
        <v>57</v>
      </c>
      <c r="E25" s="36" t="s">
        <v>51</v>
      </c>
    </row>
    <row r="26" spans="1:16" ht="25.5">
      <c r="A26" s="24" t="s">
        <v>49</v>
      </c>
      <c s="29" t="s">
        <v>39</v>
      </c>
      <c s="29" t="s">
        <v>79</v>
      </c>
      <c s="24" t="s">
        <v>71</v>
      </c>
      <c s="30" t="s">
        <v>80</v>
      </c>
      <c s="31" t="s">
        <v>53</v>
      </c>
      <c s="32">
        <v>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51</v>
      </c>
    </row>
    <row r="28" spans="1:5" ht="12.75">
      <c r="A28" s="37" t="s">
        <v>56</v>
      </c>
      <c r="E28" s="38" t="s">
        <v>51</v>
      </c>
    </row>
    <row r="29" spans="1:5" ht="12.75">
      <c r="A29" t="s">
        <v>57</v>
      </c>
      <c r="E29" s="36" t="s">
        <v>51</v>
      </c>
    </row>
    <row r="30" spans="1:16" ht="25.5">
      <c r="A30" s="24" t="s">
        <v>49</v>
      </c>
      <c s="29" t="s">
        <v>41</v>
      </c>
      <c s="29" t="s">
        <v>81</v>
      </c>
      <c s="24" t="s">
        <v>71</v>
      </c>
      <c s="30" t="s">
        <v>82</v>
      </c>
      <c s="31" t="s">
        <v>53</v>
      </c>
      <c s="32">
        <v>1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83</v>
      </c>
    </row>
    <row r="32" spans="1:5" ht="12.75">
      <c r="A32" s="37" t="s">
        <v>56</v>
      </c>
      <c r="E32" s="38" t="s">
        <v>51</v>
      </c>
    </row>
    <row r="33" spans="1:5" ht="12.75">
      <c r="A33" t="s">
        <v>57</v>
      </c>
      <c r="E33" s="36" t="s">
        <v>51</v>
      </c>
    </row>
    <row r="34" spans="1:16" ht="12.75">
      <c r="A34" s="24" t="s">
        <v>49</v>
      </c>
      <c s="29" t="s">
        <v>84</v>
      </c>
      <c s="29" t="s">
        <v>85</v>
      </c>
      <c s="24" t="s">
        <v>71</v>
      </c>
      <c s="30" t="s">
        <v>86</v>
      </c>
      <c s="31" t="s">
        <v>53</v>
      </c>
      <c s="32">
        <v>1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12.75">
      <c r="A35" s="35" t="s">
        <v>54</v>
      </c>
      <c r="E35" s="36" t="s">
        <v>51</v>
      </c>
    </row>
    <row r="36" spans="1:5" ht="12.75">
      <c r="A36" s="37" t="s">
        <v>56</v>
      </c>
      <c r="E36" s="38" t="s">
        <v>51</v>
      </c>
    </row>
    <row r="37" spans="1:5" ht="12.75">
      <c r="A37" t="s">
        <v>57</v>
      </c>
      <c r="E37" s="36" t="s">
        <v>51</v>
      </c>
    </row>
    <row r="38" spans="1:16" ht="25.5">
      <c r="A38" s="24" t="s">
        <v>49</v>
      </c>
      <c s="29" t="s">
        <v>87</v>
      </c>
      <c s="29" t="s">
        <v>88</v>
      </c>
      <c s="24" t="s">
        <v>71</v>
      </c>
      <c s="30" t="s">
        <v>89</v>
      </c>
      <c s="31" t="s">
        <v>53</v>
      </c>
      <c s="32">
        <v>1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12.75">
      <c r="A39" s="35" t="s">
        <v>54</v>
      </c>
      <c r="E39" s="36" t="s">
        <v>51</v>
      </c>
    </row>
    <row r="40" spans="1:5" ht="12.75">
      <c r="A40" s="37" t="s">
        <v>56</v>
      </c>
      <c r="E40" s="38" t="s">
        <v>51</v>
      </c>
    </row>
    <row r="41" spans="1:5" ht="12.75">
      <c r="A41" t="s">
        <v>57</v>
      </c>
      <c r="E41" s="36" t="s">
        <v>51</v>
      </c>
    </row>
    <row r="42" spans="1:16" ht="12.75">
      <c r="A42" s="24" t="s">
        <v>49</v>
      </c>
      <c s="29" t="s">
        <v>44</v>
      </c>
      <c s="29" t="s">
        <v>90</v>
      </c>
      <c s="24" t="s">
        <v>71</v>
      </c>
      <c s="30" t="s">
        <v>91</v>
      </c>
      <c s="31" t="s">
        <v>53</v>
      </c>
      <c s="32">
        <v>1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12.75">
      <c r="A43" s="35" t="s">
        <v>54</v>
      </c>
      <c r="E43" s="36" t="s">
        <v>51</v>
      </c>
    </row>
    <row r="44" spans="1:5" ht="12.75">
      <c r="A44" s="37" t="s">
        <v>56</v>
      </c>
      <c r="E44" s="38" t="s">
        <v>51</v>
      </c>
    </row>
    <row r="45" spans="1:5" ht="12.75">
      <c r="A45" t="s">
        <v>57</v>
      </c>
      <c r="E45" s="36" t="s">
        <v>51</v>
      </c>
    </row>
    <row r="46" spans="1:16" ht="25.5">
      <c r="A46" s="24" t="s">
        <v>49</v>
      </c>
      <c s="29" t="s">
        <v>46</v>
      </c>
      <c s="29" t="s">
        <v>92</v>
      </c>
      <c s="24" t="s">
        <v>71</v>
      </c>
      <c s="30" t="s">
        <v>93</v>
      </c>
      <c s="31" t="s">
        <v>53</v>
      </c>
      <c s="32">
        <v>1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12.75">
      <c r="A47" s="35" t="s">
        <v>54</v>
      </c>
      <c r="E47" s="36" t="s">
        <v>51</v>
      </c>
    </row>
    <row r="48" spans="1:5" ht="12.75">
      <c r="A48" s="37" t="s">
        <v>56</v>
      </c>
      <c r="E48" s="38" t="s">
        <v>51</v>
      </c>
    </row>
    <row r="49" spans="1:5" ht="12.75">
      <c r="A49" t="s">
        <v>57</v>
      </c>
      <c r="E49" s="36" t="s">
        <v>51</v>
      </c>
    </row>
    <row r="50" spans="1:16" ht="12.75">
      <c r="A50" s="24" t="s">
        <v>49</v>
      </c>
      <c s="29" t="s">
        <v>94</v>
      </c>
      <c s="29" t="s">
        <v>95</v>
      </c>
      <c s="24" t="s">
        <v>71</v>
      </c>
      <c s="30" t="s">
        <v>96</v>
      </c>
      <c s="31" t="s">
        <v>53</v>
      </c>
      <c s="32">
        <v>1</v>
      </c>
      <c s="33">
        <v>0</v>
      </c>
      <c s="34">
        <f>ROUND(ROUND(H50,2)*ROUND(G50,3),2)</f>
      </c>
      <c r="O50">
        <f>(I50*21)/100</f>
      </c>
      <c t="s">
        <v>27</v>
      </c>
    </row>
    <row r="51" spans="1:5" ht="12.75">
      <c r="A51" s="35" t="s">
        <v>54</v>
      </c>
      <c r="E51" s="36" t="s">
        <v>51</v>
      </c>
    </row>
    <row r="52" spans="1:5" ht="12.75">
      <c r="A52" s="37" t="s">
        <v>56</v>
      </c>
      <c r="E52" s="38" t="s">
        <v>51</v>
      </c>
    </row>
    <row r="53" spans="1:5" ht="12.75">
      <c r="A53" t="s">
        <v>57</v>
      </c>
      <c r="E53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0+O9+O34+O87+O124+O145+O170+O215+O240+O277+O286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98</v>
      </c>
      <c s="39">
        <f>0+I9+I34+I87+I124+I145+I170+I215+I240+I277+I286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41</v>
      </c>
      <c s="1"/>
      <c s="14" t="s">
        <v>97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98</v>
      </c>
      <c s="6"/>
      <c s="18" t="s">
        <v>99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4" t="s">
        <v>49</v>
      </c>
      <c s="29" t="s">
        <v>33</v>
      </c>
      <c s="29" t="s">
        <v>100</v>
      </c>
      <c s="24" t="s">
        <v>51</v>
      </c>
      <c s="30" t="s">
        <v>101</v>
      </c>
      <c s="31" t="s">
        <v>102</v>
      </c>
      <c s="32">
        <v>81.09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103</v>
      </c>
    </row>
    <row r="12" spans="1:5" ht="25.5">
      <c r="A12" s="37" t="s">
        <v>56</v>
      </c>
      <c r="E12" s="38" t="s">
        <v>104</v>
      </c>
    </row>
    <row r="13" spans="1:5" ht="25.5">
      <c r="A13" t="s">
        <v>57</v>
      </c>
      <c r="E13" s="36" t="s">
        <v>105</v>
      </c>
    </row>
    <row r="14" spans="1:16" ht="12.75">
      <c r="A14" s="24" t="s">
        <v>49</v>
      </c>
      <c s="29" t="s">
        <v>27</v>
      </c>
      <c s="29" t="s">
        <v>100</v>
      </c>
      <c s="24" t="s">
        <v>106</v>
      </c>
      <c s="30" t="s">
        <v>101</v>
      </c>
      <c s="31" t="s">
        <v>102</v>
      </c>
      <c s="32">
        <v>71.76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107</v>
      </c>
    </row>
    <row r="16" spans="1:5" ht="12.75">
      <c r="A16" s="37" t="s">
        <v>56</v>
      </c>
      <c r="E16" s="38" t="s">
        <v>108</v>
      </c>
    </row>
    <row r="17" spans="1:5" ht="25.5">
      <c r="A17" t="s">
        <v>57</v>
      </c>
      <c r="E17" s="36" t="s">
        <v>105</v>
      </c>
    </row>
    <row r="18" spans="1:16" ht="12.75">
      <c r="A18" s="24" t="s">
        <v>49</v>
      </c>
      <c s="29" t="s">
        <v>26</v>
      </c>
      <c s="29" t="s">
        <v>100</v>
      </c>
      <c s="24" t="s">
        <v>109</v>
      </c>
      <c s="30" t="s">
        <v>101</v>
      </c>
      <c s="31" t="s">
        <v>102</v>
      </c>
      <c s="32">
        <v>0.857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110</v>
      </c>
    </row>
    <row r="20" spans="1:5" ht="25.5">
      <c r="A20" s="37" t="s">
        <v>56</v>
      </c>
      <c r="E20" s="38" t="s">
        <v>111</v>
      </c>
    </row>
    <row r="21" spans="1:5" ht="25.5">
      <c r="A21" t="s">
        <v>57</v>
      </c>
      <c r="E21" s="36" t="s">
        <v>105</v>
      </c>
    </row>
    <row r="22" spans="1:16" ht="12.75">
      <c r="A22" s="24" t="s">
        <v>49</v>
      </c>
      <c s="29" t="s">
        <v>37</v>
      </c>
      <c s="29" t="s">
        <v>100</v>
      </c>
      <c s="24" t="s">
        <v>112</v>
      </c>
      <c s="30" t="s">
        <v>101</v>
      </c>
      <c s="31" t="s">
        <v>102</v>
      </c>
      <c s="32">
        <v>4.739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113</v>
      </c>
    </row>
    <row r="24" spans="1:5" ht="12.75">
      <c r="A24" s="37" t="s">
        <v>56</v>
      </c>
      <c r="E24" s="38" t="s">
        <v>114</v>
      </c>
    </row>
    <row r="25" spans="1:5" ht="25.5">
      <c r="A25" t="s">
        <v>57</v>
      </c>
      <c r="E25" s="36" t="s">
        <v>105</v>
      </c>
    </row>
    <row r="26" spans="1:16" ht="12.75">
      <c r="A26" s="24" t="s">
        <v>49</v>
      </c>
      <c s="29" t="s">
        <v>39</v>
      </c>
      <c s="29" t="s">
        <v>100</v>
      </c>
      <c s="24" t="s">
        <v>115</v>
      </c>
      <c s="30" t="s">
        <v>101</v>
      </c>
      <c s="31" t="s">
        <v>102</v>
      </c>
      <c s="32">
        <v>69.201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116</v>
      </c>
    </row>
    <row r="28" spans="1:5" ht="38.25">
      <c r="A28" s="37" t="s">
        <v>56</v>
      </c>
      <c r="E28" s="38" t="s">
        <v>117</v>
      </c>
    </row>
    <row r="29" spans="1:5" ht="25.5">
      <c r="A29" t="s">
        <v>57</v>
      </c>
      <c r="E29" s="36" t="s">
        <v>105</v>
      </c>
    </row>
    <row r="30" spans="1:16" ht="12.75">
      <c r="A30" s="24" t="s">
        <v>49</v>
      </c>
      <c s="29" t="s">
        <v>41</v>
      </c>
      <c s="29" t="s">
        <v>100</v>
      </c>
      <c s="24" t="s">
        <v>118</v>
      </c>
      <c s="30" t="s">
        <v>101</v>
      </c>
      <c s="31" t="s">
        <v>102</v>
      </c>
      <c s="32">
        <v>21.732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12.75">
      <c r="A31" s="35" t="s">
        <v>54</v>
      </c>
      <c r="E31" s="36" t="s">
        <v>119</v>
      </c>
    </row>
    <row r="32" spans="1:5" ht="12.75">
      <c r="A32" s="37" t="s">
        <v>56</v>
      </c>
      <c r="E32" s="38" t="s">
        <v>120</v>
      </c>
    </row>
    <row r="33" spans="1:5" ht="25.5">
      <c r="A33" t="s">
        <v>57</v>
      </c>
      <c r="E33" s="36" t="s">
        <v>105</v>
      </c>
    </row>
    <row r="34" spans="1:18" ht="12.75" customHeight="1">
      <c r="A34" s="6" t="s">
        <v>47</v>
      </c>
      <c s="6"/>
      <c s="41" t="s">
        <v>33</v>
      </c>
      <c s="6"/>
      <c s="27" t="s">
        <v>121</v>
      </c>
      <c s="6"/>
      <c s="6"/>
      <c s="6"/>
      <c s="42">
        <f>0+Q34</f>
      </c>
      <c r="O34">
        <f>0+R34</f>
      </c>
      <c r="Q34">
        <f>0+I35+I39+I43+I47+I51+I55+I59+I63+I67+I71+I75+I79+I83</f>
      </c>
      <c>
        <f>0+O35+O39+O43+O47+O51+O55+O59+O63+O67+O71+O75+O79+O83</f>
      </c>
    </row>
    <row r="35" spans="1:16" ht="12.75">
      <c r="A35" s="24" t="s">
        <v>49</v>
      </c>
      <c s="29" t="s">
        <v>84</v>
      </c>
      <c s="29" t="s">
        <v>122</v>
      </c>
      <c s="24" t="s">
        <v>51</v>
      </c>
      <c s="30" t="s">
        <v>123</v>
      </c>
      <c s="31" t="s">
        <v>124</v>
      </c>
      <c s="32">
        <v>130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51">
      <c r="A36" s="35" t="s">
        <v>54</v>
      </c>
      <c r="E36" s="36" t="s">
        <v>125</v>
      </c>
    </row>
    <row r="37" spans="1:5" ht="12.75">
      <c r="A37" s="37" t="s">
        <v>56</v>
      </c>
      <c r="E37" s="38" t="s">
        <v>126</v>
      </c>
    </row>
    <row r="38" spans="1:5" ht="25.5">
      <c r="A38" t="s">
        <v>57</v>
      </c>
      <c r="E38" s="36" t="s">
        <v>127</v>
      </c>
    </row>
    <row r="39" spans="1:16" ht="25.5">
      <c r="A39" s="24" t="s">
        <v>49</v>
      </c>
      <c s="29" t="s">
        <v>87</v>
      </c>
      <c s="29" t="s">
        <v>128</v>
      </c>
      <c s="24" t="s">
        <v>71</v>
      </c>
      <c s="30" t="s">
        <v>129</v>
      </c>
      <c s="31" t="s">
        <v>130</v>
      </c>
      <c s="32">
        <v>11.438</v>
      </c>
      <c s="33">
        <v>0</v>
      </c>
      <c s="34">
        <f>ROUND(ROUND(H39,2)*ROUND(G39,3),2)</f>
      </c>
      <c r="O39">
        <f>(I39*21)/100</f>
      </c>
      <c t="s">
        <v>27</v>
      </c>
    </row>
    <row r="40" spans="1:5" ht="38.25">
      <c r="A40" s="35" t="s">
        <v>54</v>
      </c>
      <c r="E40" s="36" t="s">
        <v>131</v>
      </c>
    </row>
    <row r="41" spans="1:5" ht="25.5">
      <c r="A41" s="37" t="s">
        <v>56</v>
      </c>
      <c r="E41" s="38" t="s">
        <v>132</v>
      </c>
    </row>
    <row r="42" spans="1:5" ht="63.75">
      <c r="A42" t="s">
        <v>57</v>
      </c>
      <c r="E42" s="36" t="s">
        <v>133</v>
      </c>
    </row>
    <row r="43" spans="1:16" ht="12.75">
      <c r="A43" s="24" t="s">
        <v>49</v>
      </c>
      <c s="29" t="s">
        <v>44</v>
      </c>
      <c s="29" t="s">
        <v>134</v>
      </c>
      <c s="24" t="s">
        <v>71</v>
      </c>
      <c s="30" t="s">
        <v>135</v>
      </c>
      <c s="31" t="s">
        <v>136</v>
      </c>
      <c s="32">
        <v>24.3</v>
      </c>
      <c s="33">
        <v>0</v>
      </c>
      <c s="34">
        <f>ROUND(ROUND(H43,2)*ROUND(G43,3),2)</f>
      </c>
      <c r="O43">
        <f>(I43*21)/100</f>
      </c>
      <c t="s">
        <v>27</v>
      </c>
    </row>
    <row r="44" spans="1:5" ht="25.5">
      <c r="A44" s="35" t="s">
        <v>54</v>
      </c>
      <c r="E44" s="36" t="s">
        <v>137</v>
      </c>
    </row>
    <row r="45" spans="1:5" ht="25.5">
      <c r="A45" s="37" t="s">
        <v>56</v>
      </c>
      <c r="E45" s="38" t="s">
        <v>138</v>
      </c>
    </row>
    <row r="46" spans="1:5" ht="63.75">
      <c r="A46" t="s">
        <v>57</v>
      </c>
      <c r="E46" s="36" t="s">
        <v>133</v>
      </c>
    </row>
    <row r="47" spans="1:16" ht="12.75">
      <c r="A47" s="24" t="s">
        <v>49</v>
      </c>
      <c s="29" t="s">
        <v>46</v>
      </c>
      <c s="29" t="s">
        <v>139</v>
      </c>
      <c s="24" t="s">
        <v>51</v>
      </c>
      <c s="30" t="s">
        <v>140</v>
      </c>
      <c s="31" t="s">
        <v>130</v>
      </c>
      <c s="32">
        <v>13.838</v>
      </c>
      <c s="33">
        <v>0</v>
      </c>
      <c s="34">
        <f>ROUND(ROUND(H47,2)*ROUND(G47,3),2)</f>
      </c>
      <c r="O47">
        <f>(I47*21)/100</f>
      </c>
      <c t="s">
        <v>27</v>
      </c>
    </row>
    <row r="48" spans="1:5" ht="25.5">
      <c r="A48" s="35" t="s">
        <v>54</v>
      </c>
      <c r="E48" s="36" t="s">
        <v>141</v>
      </c>
    </row>
    <row r="49" spans="1:5" ht="38.25">
      <c r="A49" s="37" t="s">
        <v>56</v>
      </c>
      <c r="E49" s="38" t="s">
        <v>142</v>
      </c>
    </row>
    <row r="50" spans="1:5" ht="63.75">
      <c r="A50" t="s">
        <v>57</v>
      </c>
      <c r="E50" s="36" t="s">
        <v>133</v>
      </c>
    </row>
    <row r="51" spans="1:16" ht="12.75">
      <c r="A51" s="24" t="s">
        <v>49</v>
      </c>
      <c s="29" t="s">
        <v>94</v>
      </c>
      <c s="29" t="s">
        <v>143</v>
      </c>
      <c s="24" t="s">
        <v>51</v>
      </c>
      <c s="30" t="s">
        <v>144</v>
      </c>
      <c s="31" t="s">
        <v>145</v>
      </c>
      <c s="32">
        <v>100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25.5">
      <c r="A52" s="35" t="s">
        <v>54</v>
      </c>
      <c r="E52" s="36" t="s">
        <v>146</v>
      </c>
    </row>
    <row r="53" spans="1:5" ht="12.75">
      <c r="A53" s="37" t="s">
        <v>56</v>
      </c>
      <c r="E53" s="38" t="s">
        <v>147</v>
      </c>
    </row>
    <row r="54" spans="1:5" ht="38.25">
      <c r="A54" t="s">
        <v>57</v>
      </c>
      <c r="E54" s="36" t="s">
        <v>148</v>
      </c>
    </row>
    <row r="55" spans="1:16" ht="12.75">
      <c r="A55" s="24" t="s">
        <v>49</v>
      </c>
      <c s="29" t="s">
        <v>149</v>
      </c>
      <c s="29" t="s">
        <v>150</v>
      </c>
      <c s="24" t="s">
        <v>51</v>
      </c>
      <c s="30" t="s">
        <v>151</v>
      </c>
      <c s="31" t="s">
        <v>130</v>
      </c>
      <c s="32">
        <v>49.649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38.25">
      <c r="A56" s="35" t="s">
        <v>54</v>
      </c>
      <c r="E56" s="36" t="s">
        <v>152</v>
      </c>
    </row>
    <row r="57" spans="1:5" ht="25.5">
      <c r="A57" s="37" t="s">
        <v>56</v>
      </c>
      <c r="E57" s="38" t="s">
        <v>153</v>
      </c>
    </row>
    <row r="58" spans="1:5" ht="25.5">
      <c r="A58" t="s">
        <v>57</v>
      </c>
      <c r="E58" s="36" t="s">
        <v>154</v>
      </c>
    </row>
    <row r="59" spans="1:16" ht="12.75">
      <c r="A59" s="24" t="s">
        <v>49</v>
      </c>
      <c s="29" t="s">
        <v>155</v>
      </c>
      <c s="29" t="s">
        <v>156</v>
      </c>
      <c s="24" t="s">
        <v>71</v>
      </c>
      <c s="30" t="s">
        <v>157</v>
      </c>
      <c s="31" t="s">
        <v>130</v>
      </c>
      <c s="32">
        <v>35.882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63.75">
      <c r="A60" s="35" t="s">
        <v>54</v>
      </c>
      <c r="E60" s="36" t="s">
        <v>158</v>
      </c>
    </row>
    <row r="61" spans="1:5" ht="25.5">
      <c r="A61" s="37" t="s">
        <v>56</v>
      </c>
      <c r="E61" s="38" t="s">
        <v>159</v>
      </c>
    </row>
    <row r="62" spans="1:5" ht="318.75">
      <c r="A62" t="s">
        <v>57</v>
      </c>
      <c r="E62" s="36" t="s">
        <v>160</v>
      </c>
    </row>
    <row r="63" spans="1:16" ht="12.75">
      <c r="A63" s="24" t="s">
        <v>49</v>
      </c>
      <c s="29" t="s">
        <v>161</v>
      </c>
      <c s="29" t="s">
        <v>162</v>
      </c>
      <c s="24" t="s">
        <v>51</v>
      </c>
      <c s="30" t="s">
        <v>163</v>
      </c>
      <c s="31" t="s">
        <v>130</v>
      </c>
      <c s="32">
        <v>35.88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12.75">
      <c r="A64" s="35" t="s">
        <v>54</v>
      </c>
      <c r="E64" s="36" t="s">
        <v>51</v>
      </c>
    </row>
    <row r="65" spans="1:5" ht="12.75">
      <c r="A65" s="37" t="s">
        <v>56</v>
      </c>
      <c r="E65" s="38" t="s">
        <v>164</v>
      </c>
    </row>
    <row r="66" spans="1:5" ht="191.25">
      <c r="A66" t="s">
        <v>57</v>
      </c>
      <c r="E66" s="36" t="s">
        <v>165</v>
      </c>
    </row>
    <row r="67" spans="1:16" ht="12.75">
      <c r="A67" s="24" t="s">
        <v>49</v>
      </c>
      <c s="29" t="s">
        <v>166</v>
      </c>
      <c s="29" t="s">
        <v>167</v>
      </c>
      <c s="24" t="s">
        <v>51</v>
      </c>
      <c s="30" t="s">
        <v>168</v>
      </c>
      <c s="31" t="s">
        <v>130</v>
      </c>
      <c s="32">
        <v>33.97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25.5">
      <c r="A68" s="35" t="s">
        <v>54</v>
      </c>
      <c r="E68" s="36" t="s">
        <v>169</v>
      </c>
    </row>
    <row r="69" spans="1:5" ht="63.75">
      <c r="A69" s="37" t="s">
        <v>56</v>
      </c>
      <c r="E69" s="38" t="s">
        <v>170</v>
      </c>
    </row>
    <row r="70" spans="1:5" ht="280.5">
      <c r="A70" t="s">
        <v>57</v>
      </c>
      <c r="E70" s="36" t="s">
        <v>171</v>
      </c>
    </row>
    <row r="71" spans="1:16" ht="12.75">
      <c r="A71" s="24" t="s">
        <v>49</v>
      </c>
      <c s="29" t="s">
        <v>172</v>
      </c>
      <c s="29" t="s">
        <v>173</v>
      </c>
      <c s="24" t="s">
        <v>51</v>
      </c>
      <c s="30" t="s">
        <v>174</v>
      </c>
      <c s="31" t="s">
        <v>130</v>
      </c>
      <c s="32">
        <v>8.97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38.25">
      <c r="A72" s="35" t="s">
        <v>54</v>
      </c>
      <c r="E72" s="36" t="s">
        <v>175</v>
      </c>
    </row>
    <row r="73" spans="1:5" ht="12.75">
      <c r="A73" s="37" t="s">
        <v>56</v>
      </c>
      <c r="E73" s="38" t="s">
        <v>176</v>
      </c>
    </row>
    <row r="74" spans="1:5" ht="229.5">
      <c r="A74" t="s">
        <v>57</v>
      </c>
      <c r="E74" s="36" t="s">
        <v>177</v>
      </c>
    </row>
    <row r="75" spans="1:16" ht="12.75">
      <c r="A75" s="24" t="s">
        <v>49</v>
      </c>
      <c s="29" t="s">
        <v>178</v>
      </c>
      <c s="29" t="s">
        <v>179</v>
      </c>
      <c s="24" t="s">
        <v>51</v>
      </c>
      <c s="30" t="s">
        <v>180</v>
      </c>
      <c s="31" t="s">
        <v>130</v>
      </c>
      <c s="32">
        <v>1.5</v>
      </c>
      <c s="33">
        <v>0</v>
      </c>
      <c s="34">
        <f>ROUND(ROUND(H75,2)*ROUND(G75,3),2)</f>
      </c>
      <c r="O75">
        <f>(I75*21)/100</f>
      </c>
      <c t="s">
        <v>27</v>
      </c>
    </row>
    <row r="76" spans="1:5" ht="12.75">
      <c r="A76" s="35" t="s">
        <v>54</v>
      </c>
      <c r="E76" s="36" t="s">
        <v>181</v>
      </c>
    </row>
    <row r="77" spans="1:5" ht="12.75">
      <c r="A77" s="37" t="s">
        <v>56</v>
      </c>
      <c r="E77" s="38" t="s">
        <v>182</v>
      </c>
    </row>
    <row r="78" spans="1:5" ht="293.25">
      <c r="A78" t="s">
        <v>57</v>
      </c>
      <c r="E78" s="36" t="s">
        <v>183</v>
      </c>
    </row>
    <row r="79" spans="1:16" ht="12.75">
      <c r="A79" s="24" t="s">
        <v>49</v>
      </c>
      <c s="29" t="s">
        <v>184</v>
      </c>
      <c s="29" t="s">
        <v>185</v>
      </c>
      <c s="24" t="s">
        <v>51</v>
      </c>
      <c s="30" t="s">
        <v>186</v>
      </c>
      <c s="31" t="s">
        <v>124</v>
      </c>
      <c s="32">
        <v>130</v>
      </c>
      <c s="33">
        <v>0</v>
      </c>
      <c s="34">
        <f>ROUND(ROUND(H79,2)*ROUND(G79,3),2)</f>
      </c>
      <c r="O79">
        <f>(I79*21)/100</f>
      </c>
      <c t="s">
        <v>27</v>
      </c>
    </row>
    <row r="80" spans="1:5" ht="51">
      <c r="A80" s="35" t="s">
        <v>54</v>
      </c>
      <c r="E80" s="36" t="s">
        <v>187</v>
      </c>
    </row>
    <row r="81" spans="1:5" ht="12.75">
      <c r="A81" s="37" t="s">
        <v>56</v>
      </c>
      <c r="E81" s="38" t="s">
        <v>188</v>
      </c>
    </row>
    <row r="82" spans="1:5" ht="38.25">
      <c r="A82" t="s">
        <v>57</v>
      </c>
      <c r="E82" s="36" t="s">
        <v>189</v>
      </c>
    </row>
    <row r="83" spans="1:16" ht="12.75">
      <c r="A83" s="24" t="s">
        <v>49</v>
      </c>
      <c s="29" t="s">
        <v>190</v>
      </c>
      <c s="29" t="s">
        <v>191</v>
      </c>
      <c s="24" t="s">
        <v>51</v>
      </c>
      <c s="30" t="s">
        <v>192</v>
      </c>
      <c s="31" t="s">
        <v>124</v>
      </c>
      <c s="32">
        <v>130</v>
      </c>
      <c s="33">
        <v>0</v>
      </c>
      <c s="34">
        <f>ROUND(ROUND(H83,2)*ROUND(G83,3),2)</f>
      </c>
      <c r="O83">
        <f>(I83*21)/100</f>
      </c>
      <c t="s">
        <v>27</v>
      </c>
    </row>
    <row r="84" spans="1:5" ht="12.75">
      <c r="A84" s="35" t="s">
        <v>54</v>
      </c>
      <c r="E84" s="36" t="s">
        <v>193</v>
      </c>
    </row>
    <row r="85" spans="1:5" ht="12.75">
      <c r="A85" s="37" t="s">
        <v>56</v>
      </c>
      <c r="E85" s="38" t="s">
        <v>194</v>
      </c>
    </row>
    <row r="86" spans="1:5" ht="25.5">
      <c r="A86" t="s">
        <v>57</v>
      </c>
      <c r="E86" s="36" t="s">
        <v>195</v>
      </c>
    </row>
    <row r="87" spans="1:18" ht="12.75" customHeight="1">
      <c r="A87" s="6" t="s">
        <v>47</v>
      </c>
      <c s="6"/>
      <c s="41" t="s">
        <v>27</v>
      </c>
      <c s="6"/>
      <c s="27" t="s">
        <v>196</v>
      </c>
      <c s="6"/>
      <c s="6"/>
      <c s="6"/>
      <c s="42">
        <f>0+Q87</f>
      </c>
      <c r="O87">
        <f>0+R87</f>
      </c>
      <c r="Q87">
        <f>0+I88+I92+I96+I100+I104+I108+I112+I116+I120</f>
      </c>
      <c>
        <f>0+O88+O92+O96+O100+O104+O108+O112+O116+O120</f>
      </c>
    </row>
    <row r="88" spans="1:16" ht="12.75">
      <c r="A88" s="24" t="s">
        <v>49</v>
      </c>
      <c s="29" t="s">
        <v>197</v>
      </c>
      <c s="29" t="s">
        <v>198</v>
      </c>
      <c s="24" t="s">
        <v>51</v>
      </c>
      <c s="30" t="s">
        <v>199</v>
      </c>
      <c s="31" t="s">
        <v>136</v>
      </c>
      <c s="32">
        <v>15</v>
      </c>
      <c s="33">
        <v>0</v>
      </c>
      <c s="34">
        <f>ROUND(ROUND(H88,2)*ROUND(G88,3),2)</f>
      </c>
      <c r="O88">
        <f>(I88*21)/100</f>
      </c>
      <c t="s">
        <v>27</v>
      </c>
    </row>
    <row r="89" spans="1:5" ht="12.75">
      <c r="A89" s="35" t="s">
        <v>54</v>
      </c>
      <c r="E89" s="36" t="s">
        <v>200</v>
      </c>
    </row>
    <row r="90" spans="1:5" ht="12.75">
      <c r="A90" s="37" t="s">
        <v>56</v>
      </c>
      <c r="E90" s="38" t="s">
        <v>201</v>
      </c>
    </row>
    <row r="91" spans="1:5" ht="165.75">
      <c r="A91" t="s">
        <v>57</v>
      </c>
      <c r="E91" s="36" t="s">
        <v>202</v>
      </c>
    </row>
    <row r="92" spans="1:16" ht="12.75">
      <c r="A92" s="24" t="s">
        <v>49</v>
      </c>
      <c s="29" t="s">
        <v>203</v>
      </c>
      <c s="29" t="s">
        <v>204</v>
      </c>
      <c s="24" t="s">
        <v>51</v>
      </c>
      <c s="30" t="s">
        <v>205</v>
      </c>
      <c s="31" t="s">
        <v>130</v>
      </c>
      <c s="32">
        <v>0.966</v>
      </c>
      <c s="33">
        <v>0</v>
      </c>
      <c s="34">
        <f>ROUND(ROUND(H92,2)*ROUND(G92,3),2)</f>
      </c>
      <c r="O92">
        <f>(I92*21)/100</f>
      </c>
      <c t="s">
        <v>27</v>
      </c>
    </row>
    <row r="93" spans="1:5" ht="25.5">
      <c r="A93" s="35" t="s">
        <v>54</v>
      </c>
      <c r="E93" s="36" t="s">
        <v>206</v>
      </c>
    </row>
    <row r="94" spans="1:5" ht="12.75">
      <c r="A94" s="37" t="s">
        <v>56</v>
      </c>
      <c r="E94" s="38" t="s">
        <v>207</v>
      </c>
    </row>
    <row r="95" spans="1:5" ht="51">
      <c r="A95" t="s">
        <v>57</v>
      </c>
      <c r="E95" s="36" t="s">
        <v>208</v>
      </c>
    </row>
    <row r="96" spans="1:16" ht="12.75">
      <c r="A96" s="24" t="s">
        <v>49</v>
      </c>
      <c s="29" t="s">
        <v>209</v>
      </c>
      <c s="29" t="s">
        <v>210</v>
      </c>
      <c s="24" t="s">
        <v>51</v>
      </c>
      <c s="30" t="s">
        <v>211</v>
      </c>
      <c s="31" t="s">
        <v>130</v>
      </c>
      <c s="32">
        <v>0.199</v>
      </c>
      <c s="33">
        <v>0</v>
      </c>
      <c s="34">
        <f>ROUND(ROUND(H96,2)*ROUND(G96,3),2)</f>
      </c>
      <c r="O96">
        <f>(I96*21)/100</f>
      </c>
      <c t="s">
        <v>27</v>
      </c>
    </row>
    <row r="97" spans="1:5" ht="12.75">
      <c r="A97" s="35" t="s">
        <v>54</v>
      </c>
      <c r="E97" s="36" t="s">
        <v>212</v>
      </c>
    </row>
    <row r="98" spans="1:5" ht="12.75">
      <c r="A98" s="37" t="s">
        <v>56</v>
      </c>
      <c r="E98" s="38" t="s">
        <v>213</v>
      </c>
    </row>
    <row r="99" spans="1:5" ht="51">
      <c r="A99" t="s">
        <v>57</v>
      </c>
      <c r="E99" s="36" t="s">
        <v>208</v>
      </c>
    </row>
    <row r="100" spans="1:16" ht="12.75">
      <c r="A100" s="24" t="s">
        <v>49</v>
      </c>
      <c s="29" t="s">
        <v>214</v>
      </c>
      <c s="29" t="s">
        <v>215</v>
      </c>
      <c s="24" t="s">
        <v>51</v>
      </c>
      <c s="30" t="s">
        <v>216</v>
      </c>
      <c s="31" t="s">
        <v>124</v>
      </c>
      <c s="32">
        <v>33.06</v>
      </c>
      <c s="33">
        <v>0</v>
      </c>
      <c s="34">
        <f>ROUND(ROUND(H100,2)*ROUND(G100,3),2)</f>
      </c>
      <c r="O100">
        <f>(I100*21)/100</f>
      </c>
      <c t="s">
        <v>27</v>
      </c>
    </row>
    <row r="101" spans="1:5" ht="25.5">
      <c r="A101" s="35" t="s">
        <v>54</v>
      </c>
      <c r="E101" s="36" t="s">
        <v>217</v>
      </c>
    </row>
    <row r="102" spans="1:5" ht="38.25">
      <c r="A102" s="37" t="s">
        <v>56</v>
      </c>
      <c r="E102" s="38" t="s">
        <v>218</v>
      </c>
    </row>
    <row r="103" spans="1:5" ht="51">
      <c r="A103" t="s">
        <v>57</v>
      </c>
      <c r="E103" s="36" t="s">
        <v>219</v>
      </c>
    </row>
    <row r="104" spans="1:16" ht="12.75">
      <c r="A104" s="24" t="s">
        <v>49</v>
      </c>
      <c s="29" t="s">
        <v>220</v>
      </c>
      <c s="29" t="s">
        <v>221</v>
      </c>
      <c s="24" t="s">
        <v>51</v>
      </c>
      <c s="30" t="s">
        <v>222</v>
      </c>
      <c s="31" t="s">
        <v>124</v>
      </c>
      <c s="32">
        <v>48</v>
      </c>
      <c s="33">
        <v>0</v>
      </c>
      <c s="34">
        <f>ROUND(ROUND(H104,2)*ROUND(G104,3),2)</f>
      </c>
      <c r="O104">
        <f>(I104*21)/100</f>
      </c>
      <c t="s">
        <v>27</v>
      </c>
    </row>
    <row r="105" spans="1:5" ht="12.75">
      <c r="A105" s="35" t="s">
        <v>54</v>
      </c>
      <c r="E105" s="36" t="s">
        <v>51</v>
      </c>
    </row>
    <row r="106" spans="1:5" ht="38.25">
      <c r="A106" s="37" t="s">
        <v>56</v>
      </c>
      <c r="E106" s="38" t="s">
        <v>223</v>
      </c>
    </row>
    <row r="107" spans="1:5" ht="102">
      <c r="A107" t="s">
        <v>57</v>
      </c>
      <c r="E107" s="36" t="s">
        <v>224</v>
      </c>
    </row>
    <row r="108" spans="1:16" ht="12.75">
      <c r="A108" s="24" t="s">
        <v>49</v>
      </c>
      <c s="29" t="s">
        <v>225</v>
      </c>
      <c s="29" t="s">
        <v>226</v>
      </c>
      <c s="24" t="s">
        <v>51</v>
      </c>
      <c s="30" t="s">
        <v>227</v>
      </c>
      <c s="31" t="s">
        <v>136</v>
      </c>
      <c s="32">
        <v>1.3</v>
      </c>
      <c s="33">
        <v>0</v>
      </c>
      <c s="34">
        <f>ROUND(ROUND(H108,2)*ROUND(G108,3),2)</f>
      </c>
      <c r="O108">
        <f>(I108*21)/100</f>
      </c>
      <c t="s">
        <v>27</v>
      </c>
    </row>
    <row r="109" spans="1:5" ht="25.5">
      <c r="A109" s="35" t="s">
        <v>54</v>
      </c>
      <c r="E109" s="36" t="s">
        <v>228</v>
      </c>
    </row>
    <row r="110" spans="1:5" ht="12.75">
      <c r="A110" s="37" t="s">
        <v>56</v>
      </c>
      <c r="E110" s="38" t="s">
        <v>229</v>
      </c>
    </row>
    <row r="111" spans="1:5" ht="63.75">
      <c r="A111" t="s">
        <v>57</v>
      </c>
      <c r="E111" s="36" t="s">
        <v>230</v>
      </c>
    </row>
    <row r="112" spans="1:16" ht="12.75">
      <c r="A112" s="24" t="s">
        <v>49</v>
      </c>
      <c s="29" t="s">
        <v>231</v>
      </c>
      <c s="29" t="s">
        <v>232</v>
      </c>
      <c s="24" t="s">
        <v>51</v>
      </c>
      <c s="30" t="s">
        <v>233</v>
      </c>
      <c s="31" t="s">
        <v>136</v>
      </c>
      <c s="32">
        <v>1</v>
      </c>
      <c s="33">
        <v>0</v>
      </c>
      <c s="34">
        <f>ROUND(ROUND(H112,2)*ROUND(G112,3),2)</f>
      </c>
      <c r="O112">
        <f>(I112*21)/100</f>
      </c>
      <c t="s">
        <v>27</v>
      </c>
    </row>
    <row r="113" spans="1:5" ht="12.75">
      <c r="A113" s="35" t="s">
        <v>54</v>
      </c>
      <c r="E113" s="36" t="s">
        <v>234</v>
      </c>
    </row>
    <row r="114" spans="1:5" ht="12.75">
      <c r="A114" s="37" t="s">
        <v>56</v>
      </c>
      <c r="E114" s="38" t="s">
        <v>235</v>
      </c>
    </row>
    <row r="115" spans="1:5" ht="63.75">
      <c r="A115" t="s">
        <v>57</v>
      </c>
      <c r="E115" s="36" t="s">
        <v>230</v>
      </c>
    </row>
    <row r="116" spans="1:16" ht="25.5">
      <c r="A116" s="24" t="s">
        <v>49</v>
      </c>
      <c s="29" t="s">
        <v>236</v>
      </c>
      <c s="29" t="s">
        <v>237</v>
      </c>
      <c s="24" t="s">
        <v>51</v>
      </c>
      <c s="30" t="s">
        <v>238</v>
      </c>
      <c s="31" t="s">
        <v>239</v>
      </c>
      <c s="32">
        <v>384</v>
      </c>
      <c s="33">
        <v>0</v>
      </c>
      <c s="34">
        <f>ROUND(ROUND(H116,2)*ROUND(G116,3),2)</f>
      </c>
      <c r="O116">
        <f>(I116*21)/100</f>
      </c>
      <c t="s">
        <v>27</v>
      </c>
    </row>
    <row r="117" spans="1:5" ht="38.25">
      <c r="A117" s="35" t="s">
        <v>54</v>
      </c>
      <c r="E117" s="36" t="s">
        <v>240</v>
      </c>
    </row>
    <row r="118" spans="1:5" ht="51">
      <c r="A118" s="37" t="s">
        <v>56</v>
      </c>
      <c r="E118" s="38" t="s">
        <v>241</v>
      </c>
    </row>
    <row r="119" spans="1:5" ht="63.75">
      <c r="A119" t="s">
        <v>57</v>
      </c>
      <c r="E119" s="36" t="s">
        <v>242</v>
      </c>
    </row>
    <row r="120" spans="1:16" ht="25.5">
      <c r="A120" s="24" t="s">
        <v>49</v>
      </c>
      <c s="29" t="s">
        <v>243</v>
      </c>
      <c s="29" t="s">
        <v>244</v>
      </c>
      <c s="24" t="s">
        <v>51</v>
      </c>
      <c s="30" t="s">
        <v>245</v>
      </c>
      <c s="31" t="s">
        <v>239</v>
      </c>
      <c s="32">
        <v>48</v>
      </c>
      <c s="33">
        <v>0</v>
      </c>
      <c s="34">
        <f>ROUND(ROUND(H120,2)*ROUND(G120,3),2)</f>
      </c>
      <c r="O120">
        <f>(I120*21)/100</f>
      </c>
      <c t="s">
        <v>27</v>
      </c>
    </row>
    <row r="121" spans="1:5" ht="38.25">
      <c r="A121" s="35" t="s">
        <v>54</v>
      </c>
      <c r="E121" s="36" t="s">
        <v>246</v>
      </c>
    </row>
    <row r="122" spans="1:5" ht="12.75">
      <c r="A122" s="37" t="s">
        <v>56</v>
      </c>
      <c r="E122" s="38" t="s">
        <v>247</v>
      </c>
    </row>
    <row r="123" spans="1:5" ht="63.75">
      <c r="A123" t="s">
        <v>57</v>
      </c>
      <c r="E123" s="36" t="s">
        <v>242</v>
      </c>
    </row>
    <row r="124" spans="1:18" ht="12.75" customHeight="1">
      <c r="A124" s="6" t="s">
        <v>47</v>
      </c>
      <c s="6"/>
      <c s="41" t="s">
        <v>26</v>
      </c>
      <c s="6"/>
      <c s="27" t="s">
        <v>248</v>
      </c>
      <c s="6"/>
      <c s="6"/>
      <c s="6"/>
      <c s="42">
        <f>0+Q124</f>
      </c>
      <c r="O124">
        <f>0+R124</f>
      </c>
      <c r="Q124">
        <f>0+I125+I129+I133+I137+I141</f>
      </c>
      <c>
        <f>0+O125+O129+O133+O137+O141</f>
      </c>
    </row>
    <row r="125" spans="1:16" ht="12.75">
      <c r="A125" s="24" t="s">
        <v>49</v>
      </c>
      <c s="29" t="s">
        <v>249</v>
      </c>
      <c s="29" t="s">
        <v>250</v>
      </c>
      <c s="24" t="s">
        <v>51</v>
      </c>
      <c s="30" t="s">
        <v>251</v>
      </c>
      <c s="31" t="s">
        <v>252</v>
      </c>
      <c s="32">
        <v>144</v>
      </c>
      <c s="33">
        <v>0</v>
      </c>
      <c s="34">
        <f>ROUND(ROUND(H125,2)*ROUND(G125,3),2)</f>
      </c>
      <c r="O125">
        <f>(I125*21)/100</f>
      </c>
      <c t="s">
        <v>27</v>
      </c>
    </row>
    <row r="126" spans="1:5" ht="25.5">
      <c r="A126" s="35" t="s">
        <v>54</v>
      </c>
      <c r="E126" s="36" t="s">
        <v>253</v>
      </c>
    </row>
    <row r="127" spans="1:5" ht="12.75">
      <c r="A127" s="37" t="s">
        <v>56</v>
      </c>
      <c r="E127" s="38" t="s">
        <v>254</v>
      </c>
    </row>
    <row r="128" spans="1:5" ht="25.5">
      <c r="A128" t="s">
        <v>57</v>
      </c>
      <c r="E128" s="36" t="s">
        <v>255</v>
      </c>
    </row>
    <row r="129" spans="1:16" ht="12.75">
      <c r="A129" s="24" t="s">
        <v>49</v>
      </c>
      <c s="29" t="s">
        <v>256</v>
      </c>
      <c s="29" t="s">
        <v>257</v>
      </c>
      <c s="24" t="s">
        <v>51</v>
      </c>
      <c s="30" t="s">
        <v>258</v>
      </c>
      <c s="31" t="s">
        <v>130</v>
      </c>
      <c s="32">
        <v>8.6</v>
      </c>
      <c s="33">
        <v>0</v>
      </c>
      <c s="34">
        <f>ROUND(ROUND(H129,2)*ROUND(G129,3),2)</f>
      </c>
      <c r="O129">
        <f>(I129*21)/100</f>
      </c>
      <c t="s">
        <v>27</v>
      </c>
    </row>
    <row r="130" spans="1:5" ht="25.5">
      <c r="A130" s="35" t="s">
        <v>54</v>
      </c>
      <c r="E130" s="36" t="s">
        <v>259</v>
      </c>
    </row>
    <row r="131" spans="1:5" ht="38.25">
      <c r="A131" s="37" t="s">
        <v>56</v>
      </c>
      <c r="E131" s="38" t="s">
        <v>260</v>
      </c>
    </row>
    <row r="132" spans="1:5" ht="382.5">
      <c r="A132" t="s">
        <v>57</v>
      </c>
      <c r="E132" s="36" t="s">
        <v>261</v>
      </c>
    </row>
    <row r="133" spans="1:16" ht="12.75">
      <c r="A133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102</v>
      </c>
      <c s="32">
        <v>1.376</v>
      </c>
      <c s="33">
        <v>0</v>
      </c>
      <c s="34">
        <f>ROUND(ROUND(H133,2)*ROUND(G133,3),2)</f>
      </c>
      <c r="O133">
        <f>(I133*21)/100</f>
      </c>
      <c t="s">
        <v>27</v>
      </c>
    </row>
    <row r="134" spans="1:5" ht="12.75">
      <c r="A134" s="35" t="s">
        <v>54</v>
      </c>
      <c r="E134" s="36" t="s">
        <v>265</v>
      </c>
    </row>
    <row r="135" spans="1:5" ht="12.75">
      <c r="A135" s="37" t="s">
        <v>56</v>
      </c>
      <c r="E135" s="38" t="s">
        <v>266</v>
      </c>
    </row>
    <row r="136" spans="1:5" ht="242.25">
      <c r="A136" t="s">
        <v>57</v>
      </c>
      <c r="E136" s="36" t="s">
        <v>267</v>
      </c>
    </row>
    <row r="137" spans="1:16" ht="12.75">
      <c r="A137" s="24" t="s">
        <v>49</v>
      </c>
      <c s="29" t="s">
        <v>268</v>
      </c>
      <c s="29" t="s">
        <v>269</v>
      </c>
      <c s="24" t="s">
        <v>51</v>
      </c>
      <c s="30" t="s">
        <v>270</v>
      </c>
      <c s="31" t="s">
        <v>130</v>
      </c>
      <c s="32">
        <v>9.552</v>
      </c>
      <c s="33">
        <v>0</v>
      </c>
      <c s="34">
        <f>ROUND(ROUND(H137,2)*ROUND(G137,3),2)</f>
      </c>
      <c r="O137">
        <f>(I137*21)/100</f>
      </c>
      <c t="s">
        <v>27</v>
      </c>
    </row>
    <row r="138" spans="1:5" ht="76.5">
      <c r="A138" s="35" t="s">
        <v>54</v>
      </c>
      <c r="E138" s="36" t="s">
        <v>271</v>
      </c>
    </row>
    <row r="139" spans="1:5" ht="38.25">
      <c r="A139" s="37" t="s">
        <v>56</v>
      </c>
      <c r="E139" s="38" t="s">
        <v>272</v>
      </c>
    </row>
    <row r="140" spans="1:5" ht="369.75">
      <c r="A140" t="s">
        <v>57</v>
      </c>
      <c r="E140" s="36" t="s">
        <v>273</v>
      </c>
    </row>
    <row r="141" spans="1:16" ht="12.75">
      <c r="A141" s="24" t="s">
        <v>49</v>
      </c>
      <c s="29" t="s">
        <v>274</v>
      </c>
      <c s="29" t="s">
        <v>275</v>
      </c>
      <c s="24" t="s">
        <v>51</v>
      </c>
      <c s="30" t="s">
        <v>276</v>
      </c>
      <c s="31" t="s">
        <v>102</v>
      </c>
      <c s="32">
        <v>1.719</v>
      </c>
      <c s="33">
        <v>0</v>
      </c>
      <c s="34">
        <f>ROUND(ROUND(H141,2)*ROUND(G141,3),2)</f>
      </c>
      <c r="O141">
        <f>(I141*21)/100</f>
      </c>
      <c t="s">
        <v>27</v>
      </c>
    </row>
    <row r="142" spans="1:5" ht="25.5">
      <c r="A142" s="35" t="s">
        <v>54</v>
      </c>
      <c r="E142" s="36" t="s">
        <v>277</v>
      </c>
    </row>
    <row r="143" spans="1:5" ht="12.75">
      <c r="A143" s="37" t="s">
        <v>56</v>
      </c>
      <c r="E143" s="38" t="s">
        <v>278</v>
      </c>
    </row>
    <row r="144" spans="1:5" ht="267.75">
      <c r="A144" t="s">
        <v>57</v>
      </c>
      <c r="E144" s="36" t="s">
        <v>279</v>
      </c>
    </row>
    <row r="145" spans="1:18" ht="12.75" customHeight="1">
      <c r="A145" s="6" t="s">
        <v>47</v>
      </c>
      <c s="6"/>
      <c s="41" t="s">
        <v>37</v>
      </c>
      <c s="6"/>
      <c s="27" t="s">
        <v>280</v>
      </c>
      <c s="6"/>
      <c s="6"/>
      <c s="6"/>
      <c s="42">
        <f>0+Q145</f>
      </c>
      <c r="O145">
        <f>0+R145</f>
      </c>
      <c r="Q145">
        <f>0+I146+I150+I154+I158+I162+I166</f>
      </c>
      <c>
        <f>0+O146+O150+O154+O158+O162+O166</f>
      </c>
    </row>
    <row r="146" spans="1:16" ht="12.75">
      <c r="A146" s="24" t="s">
        <v>49</v>
      </c>
      <c s="29" t="s">
        <v>281</v>
      </c>
      <c s="29" t="s">
        <v>282</v>
      </c>
      <c s="24" t="s">
        <v>51</v>
      </c>
      <c s="30" t="s">
        <v>283</v>
      </c>
      <c s="31" t="s">
        <v>130</v>
      </c>
      <c s="32">
        <v>3.912</v>
      </c>
      <c s="33">
        <v>0</v>
      </c>
      <c s="34">
        <f>ROUND(ROUND(H146,2)*ROUND(G146,3),2)</f>
      </c>
      <c r="O146">
        <f>(I146*21)/100</f>
      </c>
      <c t="s">
        <v>27</v>
      </c>
    </row>
    <row r="147" spans="1:5" ht="12.75">
      <c r="A147" s="35" t="s">
        <v>54</v>
      </c>
      <c r="E147" s="36" t="s">
        <v>284</v>
      </c>
    </row>
    <row r="148" spans="1:5" ht="63.75">
      <c r="A148" s="37" t="s">
        <v>56</v>
      </c>
      <c r="E148" s="38" t="s">
        <v>285</v>
      </c>
    </row>
    <row r="149" spans="1:5" ht="369.75">
      <c r="A149" t="s">
        <v>57</v>
      </c>
      <c r="E149" s="36" t="s">
        <v>286</v>
      </c>
    </row>
    <row r="150" spans="1:16" ht="12.75">
      <c r="A150" s="24" t="s">
        <v>49</v>
      </c>
      <c s="29" t="s">
        <v>287</v>
      </c>
      <c s="29" t="s">
        <v>288</v>
      </c>
      <c s="24" t="s">
        <v>51</v>
      </c>
      <c s="30" t="s">
        <v>289</v>
      </c>
      <c s="31" t="s">
        <v>130</v>
      </c>
      <c s="32">
        <v>3.912</v>
      </c>
      <c s="33">
        <v>0</v>
      </c>
      <c s="34">
        <f>ROUND(ROUND(H150,2)*ROUND(G150,3),2)</f>
      </c>
      <c r="O150">
        <f>(I150*21)/100</f>
      </c>
      <c t="s">
        <v>27</v>
      </c>
    </row>
    <row r="151" spans="1:5" ht="25.5">
      <c r="A151" s="35" t="s">
        <v>54</v>
      </c>
      <c r="E151" s="36" t="s">
        <v>290</v>
      </c>
    </row>
    <row r="152" spans="1:5" ht="63.75">
      <c r="A152" s="37" t="s">
        <v>56</v>
      </c>
      <c r="E152" s="38" t="s">
        <v>285</v>
      </c>
    </row>
    <row r="153" spans="1:5" ht="38.25">
      <c r="A153" t="s">
        <v>57</v>
      </c>
      <c r="E153" s="36" t="s">
        <v>291</v>
      </c>
    </row>
    <row r="154" spans="1:16" ht="12.75">
      <c r="A154" s="24" t="s">
        <v>49</v>
      </c>
      <c s="29" t="s">
        <v>292</v>
      </c>
      <c s="29" t="s">
        <v>293</v>
      </c>
      <c s="24" t="s">
        <v>51</v>
      </c>
      <c s="30" t="s">
        <v>294</v>
      </c>
      <c s="31" t="s">
        <v>130</v>
      </c>
      <c s="32">
        <v>9.978</v>
      </c>
      <c s="33">
        <v>0</v>
      </c>
      <c s="34">
        <f>ROUND(ROUND(H154,2)*ROUND(G154,3),2)</f>
      </c>
      <c r="O154">
        <f>(I154*21)/100</f>
      </c>
      <c t="s">
        <v>27</v>
      </c>
    </row>
    <row r="155" spans="1:5" ht="38.25">
      <c r="A155" s="35" t="s">
        <v>54</v>
      </c>
      <c r="E155" s="36" t="s">
        <v>295</v>
      </c>
    </row>
    <row r="156" spans="1:5" ht="12.75">
      <c r="A156" s="37" t="s">
        <v>56</v>
      </c>
      <c r="E156" s="38" t="s">
        <v>296</v>
      </c>
    </row>
    <row r="157" spans="1:5" ht="369.75">
      <c r="A157" t="s">
        <v>57</v>
      </c>
      <c r="E157" s="36" t="s">
        <v>286</v>
      </c>
    </row>
    <row r="158" spans="1:16" ht="12.75">
      <c r="A158" s="24" t="s">
        <v>49</v>
      </c>
      <c s="29" t="s">
        <v>297</v>
      </c>
      <c s="29" t="s">
        <v>298</v>
      </c>
      <c s="24" t="s">
        <v>51</v>
      </c>
      <c s="30" t="s">
        <v>299</v>
      </c>
      <c s="31" t="s">
        <v>102</v>
      </c>
      <c s="32">
        <v>1.796</v>
      </c>
      <c s="33">
        <v>0</v>
      </c>
      <c s="34">
        <f>ROUND(ROUND(H158,2)*ROUND(G158,3),2)</f>
      </c>
      <c r="O158">
        <f>(I158*21)/100</f>
      </c>
      <c t="s">
        <v>27</v>
      </c>
    </row>
    <row r="159" spans="1:5" ht="25.5">
      <c r="A159" s="35" t="s">
        <v>54</v>
      </c>
      <c r="E159" s="36" t="s">
        <v>300</v>
      </c>
    </row>
    <row r="160" spans="1:5" ht="12.75">
      <c r="A160" s="37" t="s">
        <v>56</v>
      </c>
      <c r="E160" s="38" t="s">
        <v>301</v>
      </c>
    </row>
    <row r="161" spans="1:5" ht="178.5">
      <c r="A161" t="s">
        <v>57</v>
      </c>
      <c r="E161" s="36" t="s">
        <v>302</v>
      </c>
    </row>
    <row r="162" spans="1:16" ht="12.75">
      <c r="A162" s="24" t="s">
        <v>49</v>
      </c>
      <c s="29" t="s">
        <v>303</v>
      </c>
      <c s="29" t="s">
        <v>304</v>
      </c>
      <c s="24" t="s">
        <v>51</v>
      </c>
      <c s="30" t="s">
        <v>305</v>
      </c>
      <c s="31" t="s">
        <v>130</v>
      </c>
      <c s="32">
        <v>14.28</v>
      </c>
      <c s="33">
        <v>0</v>
      </c>
      <c s="34">
        <f>ROUND(ROUND(H162,2)*ROUND(G162,3),2)</f>
      </c>
      <c r="O162">
        <f>(I162*21)/100</f>
      </c>
      <c t="s">
        <v>27</v>
      </c>
    </row>
    <row r="163" spans="1:5" ht="12.75">
      <c r="A163" s="35" t="s">
        <v>54</v>
      </c>
      <c r="E163" s="36" t="s">
        <v>306</v>
      </c>
    </row>
    <row r="164" spans="1:5" ht="25.5">
      <c r="A164" s="37" t="s">
        <v>56</v>
      </c>
      <c r="E164" s="38" t="s">
        <v>307</v>
      </c>
    </row>
    <row r="165" spans="1:5" ht="38.25">
      <c r="A165" t="s">
        <v>57</v>
      </c>
      <c r="E165" s="36" t="s">
        <v>308</v>
      </c>
    </row>
    <row r="166" spans="1:16" ht="12.75">
      <c r="A166" s="24" t="s">
        <v>49</v>
      </c>
      <c s="29" t="s">
        <v>309</v>
      </c>
      <c s="29" t="s">
        <v>310</v>
      </c>
      <c s="24" t="s">
        <v>51</v>
      </c>
      <c s="30" t="s">
        <v>311</v>
      </c>
      <c s="31" t="s">
        <v>130</v>
      </c>
      <c s="32">
        <v>9.781</v>
      </c>
      <c s="33">
        <v>0</v>
      </c>
      <c s="34">
        <f>ROUND(ROUND(H166,2)*ROUND(G166,3),2)</f>
      </c>
      <c r="O166">
        <f>(I166*21)/100</f>
      </c>
      <c t="s">
        <v>27</v>
      </c>
    </row>
    <row r="167" spans="1:5" ht="51">
      <c r="A167" s="35" t="s">
        <v>54</v>
      </c>
      <c r="E167" s="36" t="s">
        <v>312</v>
      </c>
    </row>
    <row r="168" spans="1:5" ht="63.75">
      <c r="A168" s="37" t="s">
        <v>56</v>
      </c>
      <c r="E168" s="38" t="s">
        <v>313</v>
      </c>
    </row>
    <row r="169" spans="1:5" ht="102">
      <c r="A169" t="s">
        <v>57</v>
      </c>
      <c r="E169" s="36" t="s">
        <v>314</v>
      </c>
    </row>
    <row r="170" spans="1:18" ht="12.75" customHeight="1">
      <c r="A170" s="6" t="s">
        <v>47</v>
      </c>
      <c s="6"/>
      <c s="41" t="s">
        <v>39</v>
      </c>
      <c s="6"/>
      <c s="27" t="s">
        <v>315</v>
      </c>
      <c s="6"/>
      <c s="6"/>
      <c s="6"/>
      <c s="42">
        <f>0+Q170</f>
      </c>
      <c r="O170">
        <f>0+R170</f>
      </c>
      <c r="Q170">
        <f>0+I171+I175+I179+I183+I187+I191+I195+I199+I203+I207+I211</f>
      </c>
      <c>
        <f>0+O171+O175+O179+O183+O187+O191+O195+O199+O203+O207+O211</f>
      </c>
    </row>
    <row r="171" spans="1:16" ht="12.75">
      <c r="A171" s="24" t="s">
        <v>49</v>
      </c>
      <c s="29" t="s">
        <v>316</v>
      </c>
      <c s="29" t="s">
        <v>317</v>
      </c>
      <c s="24" t="s">
        <v>51</v>
      </c>
      <c s="30" t="s">
        <v>318</v>
      </c>
      <c s="31" t="s">
        <v>124</v>
      </c>
      <c s="32">
        <v>20</v>
      </c>
      <c s="33">
        <v>0</v>
      </c>
      <c s="34">
        <f>ROUND(ROUND(H171,2)*ROUND(G171,3),2)</f>
      </c>
      <c r="O171">
        <f>(I171*21)/100</f>
      </c>
      <c t="s">
        <v>27</v>
      </c>
    </row>
    <row r="172" spans="1:5" ht="38.25">
      <c r="A172" s="35" t="s">
        <v>54</v>
      </c>
      <c r="E172" s="36" t="s">
        <v>319</v>
      </c>
    </row>
    <row r="173" spans="1:5" ht="25.5">
      <c r="A173" s="37" t="s">
        <v>56</v>
      </c>
      <c r="E173" s="38" t="s">
        <v>320</v>
      </c>
    </row>
    <row r="174" spans="1:5" ht="127.5">
      <c r="A174" t="s">
        <v>57</v>
      </c>
      <c r="E174" s="36" t="s">
        <v>321</v>
      </c>
    </row>
    <row r="175" spans="1:16" ht="12.75">
      <c r="A175" s="24" t="s">
        <v>49</v>
      </c>
      <c s="29" t="s">
        <v>322</v>
      </c>
      <c s="29" t="s">
        <v>323</v>
      </c>
      <c s="24" t="s">
        <v>51</v>
      </c>
      <c s="30" t="s">
        <v>324</v>
      </c>
      <c s="31" t="s">
        <v>130</v>
      </c>
      <c s="32">
        <v>7.2</v>
      </c>
      <c s="33">
        <v>0</v>
      </c>
      <c s="34">
        <f>ROUND(ROUND(H175,2)*ROUND(G175,3),2)</f>
      </c>
      <c r="O175">
        <f>(I175*21)/100</f>
      </c>
      <c t="s">
        <v>27</v>
      </c>
    </row>
    <row r="176" spans="1:5" ht="38.25">
      <c r="A176" s="35" t="s">
        <v>54</v>
      </c>
      <c r="E176" s="36" t="s">
        <v>325</v>
      </c>
    </row>
    <row r="177" spans="1:5" ht="12.75">
      <c r="A177" s="37" t="s">
        <v>56</v>
      </c>
      <c r="E177" s="38" t="s">
        <v>326</v>
      </c>
    </row>
    <row r="178" spans="1:5" ht="51">
      <c r="A178" t="s">
        <v>57</v>
      </c>
      <c r="E178" s="36" t="s">
        <v>327</v>
      </c>
    </row>
    <row r="179" spans="1:16" ht="12.75">
      <c r="A179" s="24" t="s">
        <v>49</v>
      </c>
      <c s="29" t="s">
        <v>328</v>
      </c>
      <c s="29" t="s">
        <v>329</v>
      </c>
      <c s="24" t="s">
        <v>51</v>
      </c>
      <c s="30" t="s">
        <v>330</v>
      </c>
      <c s="31" t="s">
        <v>124</v>
      </c>
      <c s="32">
        <v>24</v>
      </c>
      <c s="33">
        <v>0</v>
      </c>
      <c s="34">
        <f>ROUND(ROUND(H179,2)*ROUND(G179,3),2)</f>
      </c>
      <c r="O179">
        <f>(I179*21)/100</f>
      </c>
      <c t="s">
        <v>27</v>
      </c>
    </row>
    <row r="180" spans="1:5" ht="38.25">
      <c r="A180" s="35" t="s">
        <v>54</v>
      </c>
      <c r="E180" s="36" t="s">
        <v>331</v>
      </c>
    </row>
    <row r="181" spans="1:5" ht="12.75">
      <c r="A181" s="37" t="s">
        <v>56</v>
      </c>
      <c r="E181" s="38" t="s">
        <v>332</v>
      </c>
    </row>
    <row r="182" spans="1:5" ht="51">
      <c r="A182" t="s">
        <v>57</v>
      </c>
      <c r="E182" s="36" t="s">
        <v>327</v>
      </c>
    </row>
    <row r="183" spans="1:16" ht="12.75">
      <c r="A183" s="24" t="s">
        <v>49</v>
      </c>
      <c s="29" t="s">
        <v>333</v>
      </c>
      <c s="29" t="s">
        <v>334</v>
      </c>
      <c s="24" t="s">
        <v>51</v>
      </c>
      <c s="30" t="s">
        <v>335</v>
      </c>
      <c s="31" t="s">
        <v>124</v>
      </c>
      <c s="32">
        <v>20</v>
      </c>
      <c s="33">
        <v>0</v>
      </c>
      <c s="34">
        <f>ROUND(ROUND(H183,2)*ROUND(G183,3),2)</f>
      </c>
      <c r="O183">
        <f>(I183*21)/100</f>
      </c>
      <c t="s">
        <v>27</v>
      </c>
    </row>
    <row r="184" spans="1:5" ht="38.25">
      <c r="A184" s="35" t="s">
        <v>54</v>
      </c>
      <c r="E184" s="36" t="s">
        <v>336</v>
      </c>
    </row>
    <row r="185" spans="1:5" ht="12.75">
      <c r="A185" s="37" t="s">
        <v>56</v>
      </c>
      <c r="E185" s="38" t="s">
        <v>337</v>
      </c>
    </row>
    <row r="186" spans="1:5" ht="51">
      <c r="A186" t="s">
        <v>57</v>
      </c>
      <c r="E186" s="36" t="s">
        <v>338</v>
      </c>
    </row>
    <row r="187" spans="1:16" ht="12.75">
      <c r="A187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124</v>
      </c>
      <c s="32">
        <v>48</v>
      </c>
      <c s="33">
        <v>0</v>
      </c>
      <c s="34">
        <f>ROUND(ROUND(H187,2)*ROUND(G187,3),2)</f>
      </c>
      <c r="O187">
        <f>(I187*21)/100</f>
      </c>
      <c t="s">
        <v>27</v>
      </c>
    </row>
    <row r="188" spans="1:5" ht="25.5">
      <c r="A188" s="35" t="s">
        <v>54</v>
      </c>
      <c r="E188" s="36" t="s">
        <v>342</v>
      </c>
    </row>
    <row r="189" spans="1:5" ht="25.5">
      <c r="A189" s="37" t="s">
        <v>56</v>
      </c>
      <c r="E189" s="38" t="s">
        <v>343</v>
      </c>
    </row>
    <row r="190" spans="1:5" ht="51">
      <c r="A190" t="s">
        <v>57</v>
      </c>
      <c r="E190" s="36" t="s">
        <v>338</v>
      </c>
    </row>
    <row r="191" spans="1:16" ht="12.75">
      <c r="A191" s="24" t="s">
        <v>49</v>
      </c>
      <c s="29" t="s">
        <v>344</v>
      </c>
      <c s="29" t="s">
        <v>345</v>
      </c>
      <c s="24" t="s">
        <v>51</v>
      </c>
      <c s="30" t="s">
        <v>346</v>
      </c>
      <c s="31" t="s">
        <v>124</v>
      </c>
      <c s="32">
        <v>660</v>
      </c>
      <c s="33">
        <v>0</v>
      </c>
      <c s="34">
        <f>ROUND(ROUND(H191,2)*ROUND(G191,3),2)</f>
      </c>
      <c r="O191">
        <f>(I191*21)/100</f>
      </c>
      <c t="s">
        <v>27</v>
      </c>
    </row>
    <row r="192" spans="1:5" ht="25.5">
      <c r="A192" s="35" t="s">
        <v>54</v>
      </c>
      <c r="E192" s="36" t="s">
        <v>347</v>
      </c>
    </row>
    <row r="193" spans="1:5" ht="12.75">
      <c r="A193" s="37" t="s">
        <v>56</v>
      </c>
      <c r="E193" s="38" t="s">
        <v>348</v>
      </c>
    </row>
    <row r="194" spans="1:5" ht="51">
      <c r="A194" t="s">
        <v>57</v>
      </c>
      <c r="E194" s="36" t="s">
        <v>338</v>
      </c>
    </row>
    <row r="195" spans="1:16" ht="12.75">
      <c r="A195" s="24" t="s">
        <v>49</v>
      </c>
      <c s="29" t="s">
        <v>349</v>
      </c>
      <c s="29" t="s">
        <v>350</v>
      </c>
      <c s="24" t="s">
        <v>51</v>
      </c>
      <c s="30" t="s">
        <v>351</v>
      </c>
      <c s="31" t="s">
        <v>124</v>
      </c>
      <c s="32">
        <v>48</v>
      </c>
      <c s="33">
        <v>0</v>
      </c>
      <c s="34">
        <f>ROUND(ROUND(H195,2)*ROUND(G195,3),2)</f>
      </c>
      <c r="O195">
        <f>(I195*21)/100</f>
      </c>
      <c t="s">
        <v>27</v>
      </c>
    </row>
    <row r="196" spans="1:5" ht="12.75">
      <c r="A196" s="35" t="s">
        <v>54</v>
      </c>
      <c r="E196" s="36" t="s">
        <v>352</v>
      </c>
    </row>
    <row r="197" spans="1:5" ht="12.75">
      <c r="A197" s="37" t="s">
        <v>56</v>
      </c>
      <c r="E197" s="38" t="s">
        <v>353</v>
      </c>
    </row>
    <row r="198" spans="1:5" ht="140.25">
      <c r="A198" t="s">
        <v>57</v>
      </c>
      <c r="E198" s="36" t="s">
        <v>354</v>
      </c>
    </row>
    <row r="199" spans="1:16" ht="12.75">
      <c r="A199" s="24" t="s">
        <v>49</v>
      </c>
      <c s="29" t="s">
        <v>355</v>
      </c>
      <c s="29" t="s">
        <v>356</v>
      </c>
      <c s="24" t="s">
        <v>51</v>
      </c>
      <c s="30" t="s">
        <v>357</v>
      </c>
      <c s="31" t="s">
        <v>124</v>
      </c>
      <c s="32">
        <v>50.092</v>
      </c>
      <c s="33">
        <v>0</v>
      </c>
      <c s="34">
        <f>ROUND(ROUND(H199,2)*ROUND(G199,3),2)</f>
      </c>
      <c r="O199">
        <f>(I199*21)/100</f>
      </c>
      <c t="s">
        <v>27</v>
      </c>
    </row>
    <row r="200" spans="1:5" ht="38.25">
      <c r="A200" s="35" t="s">
        <v>54</v>
      </c>
      <c r="E200" s="36" t="s">
        <v>358</v>
      </c>
    </row>
    <row r="201" spans="1:5" ht="89.25">
      <c r="A201" s="37" t="s">
        <v>56</v>
      </c>
      <c r="E201" s="38" t="s">
        <v>359</v>
      </c>
    </row>
    <row r="202" spans="1:5" ht="140.25">
      <c r="A202" t="s">
        <v>57</v>
      </c>
      <c r="E202" s="36" t="s">
        <v>354</v>
      </c>
    </row>
    <row r="203" spans="1:16" ht="12.75">
      <c r="A203" s="24" t="s">
        <v>49</v>
      </c>
      <c s="29" t="s">
        <v>360</v>
      </c>
      <c s="29" t="s">
        <v>361</v>
      </c>
      <c s="24" t="s">
        <v>51</v>
      </c>
      <c s="30" t="s">
        <v>362</v>
      </c>
      <c s="31" t="s">
        <v>124</v>
      </c>
      <c s="32">
        <v>16</v>
      </c>
      <c s="33">
        <v>0</v>
      </c>
      <c s="34">
        <f>ROUND(ROUND(H203,2)*ROUND(G203,3),2)</f>
      </c>
      <c r="O203">
        <f>(I203*21)/100</f>
      </c>
      <c t="s">
        <v>27</v>
      </c>
    </row>
    <row r="204" spans="1:5" ht="38.25">
      <c r="A204" s="35" t="s">
        <v>54</v>
      </c>
      <c r="E204" s="36" t="s">
        <v>363</v>
      </c>
    </row>
    <row r="205" spans="1:5" ht="12.75">
      <c r="A205" s="37" t="s">
        <v>56</v>
      </c>
      <c r="E205" s="38" t="s">
        <v>364</v>
      </c>
    </row>
    <row r="206" spans="1:5" ht="140.25">
      <c r="A206" t="s">
        <v>57</v>
      </c>
      <c r="E206" s="36" t="s">
        <v>354</v>
      </c>
    </row>
    <row r="207" spans="1:16" ht="12.75">
      <c r="A207" s="24" t="s">
        <v>49</v>
      </c>
      <c s="29" t="s">
        <v>365</v>
      </c>
      <c s="29" t="s">
        <v>366</v>
      </c>
      <c s="24" t="s">
        <v>51</v>
      </c>
      <c s="30" t="s">
        <v>367</v>
      </c>
      <c s="31" t="s">
        <v>124</v>
      </c>
      <c s="32">
        <v>48</v>
      </c>
      <c s="33">
        <v>0</v>
      </c>
      <c s="34">
        <f>ROUND(ROUND(H207,2)*ROUND(G207,3),2)</f>
      </c>
      <c r="O207">
        <f>(I207*21)/100</f>
      </c>
      <c t="s">
        <v>27</v>
      </c>
    </row>
    <row r="208" spans="1:5" ht="12.75">
      <c r="A208" s="35" t="s">
        <v>54</v>
      </c>
      <c r="E208" s="36" t="s">
        <v>368</v>
      </c>
    </row>
    <row r="209" spans="1:5" ht="12.75">
      <c r="A209" s="37" t="s">
        <v>56</v>
      </c>
      <c r="E209" s="38" t="s">
        <v>369</v>
      </c>
    </row>
    <row r="210" spans="1:5" ht="140.25">
      <c r="A210" t="s">
        <v>57</v>
      </c>
      <c r="E210" s="36" t="s">
        <v>354</v>
      </c>
    </row>
    <row r="211" spans="1:16" ht="12.75">
      <c r="A211" s="24" t="s">
        <v>49</v>
      </c>
      <c s="29" t="s">
        <v>370</v>
      </c>
      <c s="29" t="s">
        <v>371</v>
      </c>
      <c s="24" t="s">
        <v>51</v>
      </c>
      <c s="30" t="s">
        <v>372</v>
      </c>
      <c s="31" t="s">
        <v>136</v>
      </c>
      <c s="32">
        <v>52.3</v>
      </c>
      <c s="33">
        <v>0</v>
      </c>
      <c s="34">
        <f>ROUND(ROUND(H211,2)*ROUND(G211,3),2)</f>
      </c>
      <c r="O211">
        <f>(I211*21)/100</f>
      </c>
      <c t="s">
        <v>27</v>
      </c>
    </row>
    <row r="212" spans="1:5" ht="25.5">
      <c r="A212" s="35" t="s">
        <v>54</v>
      </c>
      <c r="E212" s="36" t="s">
        <v>373</v>
      </c>
    </row>
    <row r="213" spans="1:5" ht="51">
      <c r="A213" s="37" t="s">
        <v>56</v>
      </c>
      <c r="E213" s="38" t="s">
        <v>374</v>
      </c>
    </row>
    <row r="214" spans="1:5" ht="38.25">
      <c r="A214" t="s">
        <v>57</v>
      </c>
      <c r="E214" s="36" t="s">
        <v>375</v>
      </c>
    </row>
    <row r="215" spans="1:18" ht="12.75" customHeight="1">
      <c r="A215" s="6" t="s">
        <v>47</v>
      </c>
      <c s="6"/>
      <c s="41" t="s">
        <v>41</v>
      </c>
      <c s="6"/>
      <c s="27" t="s">
        <v>376</v>
      </c>
      <c s="6"/>
      <c s="6"/>
      <c s="6"/>
      <c s="42">
        <f>0+Q215</f>
      </c>
      <c r="O215">
        <f>0+R215</f>
      </c>
      <c r="Q215">
        <f>0+I216+I220+I224+I228+I232+I236</f>
      </c>
      <c>
        <f>0+O216+O220+O224+O228+O232+O236</f>
      </c>
    </row>
    <row r="216" spans="1:16" ht="25.5">
      <c r="A216" s="24" t="s">
        <v>49</v>
      </c>
      <c s="29" t="s">
        <v>377</v>
      </c>
      <c s="29" t="s">
        <v>378</v>
      </c>
      <c s="24" t="s">
        <v>51</v>
      </c>
      <c s="30" t="s">
        <v>379</v>
      </c>
      <c s="31" t="s">
        <v>124</v>
      </c>
      <c s="32">
        <v>82.381</v>
      </c>
      <c s="33">
        <v>0</v>
      </c>
      <c s="34">
        <f>ROUND(ROUND(H216,2)*ROUND(G216,3),2)</f>
      </c>
      <c r="O216">
        <f>(I216*21)/100</f>
      </c>
      <c t="s">
        <v>27</v>
      </c>
    </row>
    <row r="217" spans="1:5" ht="76.5">
      <c r="A217" s="35" t="s">
        <v>54</v>
      </c>
      <c r="E217" s="36" t="s">
        <v>380</v>
      </c>
    </row>
    <row r="218" spans="1:5" ht="38.25">
      <c r="A218" s="37" t="s">
        <v>56</v>
      </c>
      <c r="E218" s="38" t="s">
        <v>381</v>
      </c>
    </row>
    <row r="219" spans="1:5" ht="76.5">
      <c r="A219" t="s">
        <v>57</v>
      </c>
      <c r="E219" s="36" t="s">
        <v>382</v>
      </c>
    </row>
    <row r="220" spans="1:16" ht="25.5">
      <c r="A220" s="24" t="s">
        <v>49</v>
      </c>
      <c s="29" t="s">
        <v>383</v>
      </c>
      <c s="29" t="s">
        <v>384</v>
      </c>
      <c s="24" t="s">
        <v>51</v>
      </c>
      <c s="30" t="s">
        <v>385</v>
      </c>
      <c s="31" t="s">
        <v>124</v>
      </c>
      <c s="32">
        <v>16.476</v>
      </c>
      <c s="33">
        <v>0</v>
      </c>
      <c s="34">
        <f>ROUND(ROUND(H220,2)*ROUND(G220,3),2)</f>
      </c>
      <c r="O220">
        <f>(I220*21)/100</f>
      </c>
      <c t="s">
        <v>27</v>
      </c>
    </row>
    <row r="221" spans="1:5" ht="76.5">
      <c r="A221" s="35" t="s">
        <v>54</v>
      </c>
      <c r="E221" s="36" t="s">
        <v>386</v>
      </c>
    </row>
    <row r="222" spans="1:5" ht="38.25">
      <c r="A222" s="37" t="s">
        <v>56</v>
      </c>
      <c r="E222" s="38" t="s">
        <v>387</v>
      </c>
    </row>
    <row r="223" spans="1:5" ht="76.5">
      <c r="A223" t="s">
        <v>57</v>
      </c>
      <c r="E223" s="36" t="s">
        <v>382</v>
      </c>
    </row>
    <row r="224" spans="1:16" ht="12.75">
      <c r="A224" s="24" t="s">
        <v>49</v>
      </c>
      <c s="29" t="s">
        <v>388</v>
      </c>
      <c s="29" t="s">
        <v>389</v>
      </c>
      <c s="24" t="s">
        <v>51</v>
      </c>
      <c s="30" t="s">
        <v>390</v>
      </c>
      <c s="31" t="s">
        <v>124</v>
      </c>
      <c s="32">
        <v>82.381</v>
      </c>
      <c s="33">
        <v>0</v>
      </c>
      <c s="34">
        <f>ROUND(ROUND(H224,2)*ROUND(G224,3),2)</f>
      </c>
      <c r="O224">
        <f>(I224*21)/100</f>
      </c>
      <c t="s">
        <v>27</v>
      </c>
    </row>
    <row r="225" spans="1:5" ht="51">
      <c r="A225" s="35" t="s">
        <v>54</v>
      </c>
      <c r="E225" s="36" t="s">
        <v>391</v>
      </c>
    </row>
    <row r="226" spans="1:5" ht="38.25">
      <c r="A226" s="37" t="s">
        <v>56</v>
      </c>
      <c r="E226" s="38" t="s">
        <v>392</v>
      </c>
    </row>
    <row r="227" spans="1:5" ht="76.5">
      <c r="A227" t="s">
        <v>57</v>
      </c>
      <c r="E227" s="36" t="s">
        <v>382</v>
      </c>
    </row>
    <row r="228" spans="1:16" ht="12.75">
      <c r="A228" s="24" t="s">
        <v>49</v>
      </c>
      <c s="29" t="s">
        <v>393</v>
      </c>
      <c s="29" t="s">
        <v>394</v>
      </c>
      <c s="24" t="s">
        <v>51</v>
      </c>
      <c s="30" t="s">
        <v>395</v>
      </c>
      <c s="31" t="s">
        <v>124</v>
      </c>
      <c s="32">
        <v>82.381</v>
      </c>
      <c s="33">
        <v>0</v>
      </c>
      <c s="34">
        <f>ROUND(ROUND(H228,2)*ROUND(G228,3),2)</f>
      </c>
      <c r="O228">
        <f>(I228*21)/100</f>
      </c>
      <c t="s">
        <v>27</v>
      </c>
    </row>
    <row r="229" spans="1:5" ht="25.5">
      <c r="A229" s="35" t="s">
        <v>54</v>
      </c>
      <c r="E229" s="36" t="s">
        <v>396</v>
      </c>
    </row>
    <row r="230" spans="1:5" ht="12.75">
      <c r="A230" s="37" t="s">
        <v>56</v>
      </c>
      <c r="E230" s="38" t="s">
        <v>397</v>
      </c>
    </row>
    <row r="231" spans="1:5" ht="76.5">
      <c r="A231" t="s">
        <v>57</v>
      </c>
      <c r="E231" s="36" t="s">
        <v>382</v>
      </c>
    </row>
    <row r="232" spans="1:16" ht="12.75">
      <c r="A232" s="24" t="s">
        <v>49</v>
      </c>
      <c s="29" t="s">
        <v>398</v>
      </c>
      <c s="29" t="s">
        <v>399</v>
      </c>
      <c s="24" t="s">
        <v>51</v>
      </c>
      <c s="30" t="s">
        <v>400</v>
      </c>
      <c s="31" t="s">
        <v>124</v>
      </c>
      <c s="32">
        <v>4.119</v>
      </c>
      <c s="33">
        <v>0</v>
      </c>
      <c s="34">
        <f>ROUND(ROUND(H232,2)*ROUND(G232,3),2)</f>
      </c>
      <c r="O232">
        <f>(I232*21)/100</f>
      </c>
      <c t="s">
        <v>27</v>
      </c>
    </row>
    <row r="233" spans="1:5" ht="25.5">
      <c r="A233" s="35" t="s">
        <v>54</v>
      </c>
      <c r="E233" s="36" t="s">
        <v>401</v>
      </c>
    </row>
    <row r="234" spans="1:5" ht="38.25">
      <c r="A234" s="37" t="s">
        <v>56</v>
      </c>
      <c r="E234" s="38" t="s">
        <v>402</v>
      </c>
    </row>
    <row r="235" spans="1:5" ht="63.75">
      <c r="A235" t="s">
        <v>57</v>
      </c>
      <c r="E235" s="36" t="s">
        <v>403</v>
      </c>
    </row>
    <row r="236" spans="1:16" ht="12.75">
      <c r="A236" s="24" t="s">
        <v>49</v>
      </c>
      <c s="29" t="s">
        <v>404</v>
      </c>
      <c s="29" t="s">
        <v>405</v>
      </c>
      <c s="24" t="s">
        <v>51</v>
      </c>
      <c s="30" t="s">
        <v>406</v>
      </c>
      <c s="31" t="s">
        <v>136</v>
      </c>
      <c s="32">
        <v>60</v>
      </c>
      <c s="33">
        <v>0</v>
      </c>
      <c s="34">
        <f>ROUND(ROUND(H236,2)*ROUND(G236,3),2)</f>
      </c>
      <c r="O236">
        <f>(I236*21)/100</f>
      </c>
      <c t="s">
        <v>27</v>
      </c>
    </row>
    <row r="237" spans="1:5" ht="25.5">
      <c r="A237" s="35" t="s">
        <v>54</v>
      </c>
      <c r="E237" s="36" t="s">
        <v>407</v>
      </c>
    </row>
    <row r="238" spans="1:5" ht="12.75">
      <c r="A238" s="37" t="s">
        <v>56</v>
      </c>
      <c r="E238" s="38" t="s">
        <v>408</v>
      </c>
    </row>
    <row r="239" spans="1:5" ht="76.5">
      <c r="A239" t="s">
        <v>57</v>
      </c>
      <c r="E239" s="36" t="s">
        <v>409</v>
      </c>
    </row>
    <row r="240" spans="1:18" ht="12.75" customHeight="1">
      <c r="A240" s="6" t="s">
        <v>47</v>
      </c>
      <c s="6"/>
      <c s="41" t="s">
        <v>84</v>
      </c>
      <c s="6"/>
      <c s="27" t="s">
        <v>410</v>
      </c>
      <c s="6"/>
      <c s="6"/>
      <c s="6"/>
      <c s="42">
        <f>0+Q240</f>
      </c>
      <c r="O240">
        <f>0+R240</f>
      </c>
      <c r="Q240">
        <f>0+I241+I245+I249+I253+I257+I261+I265+I269+I273</f>
      </c>
      <c>
        <f>0+O241+O245+O249+O253+O257+O261+O265+O269+O273</f>
      </c>
    </row>
    <row r="241" spans="1:16" ht="25.5">
      <c r="A241" s="24" t="s">
        <v>49</v>
      </c>
      <c s="29" t="s">
        <v>411</v>
      </c>
      <c s="29" t="s">
        <v>412</v>
      </c>
      <c s="24" t="s">
        <v>51</v>
      </c>
      <c s="30" t="s">
        <v>413</v>
      </c>
      <c s="31" t="s">
        <v>124</v>
      </c>
      <c s="32">
        <v>99.18</v>
      </c>
      <c s="33">
        <v>0</v>
      </c>
      <c s="34">
        <f>ROUND(ROUND(H241,2)*ROUND(G241,3),2)</f>
      </c>
      <c r="O241">
        <f>(I241*21)/100</f>
      </c>
      <c t="s">
        <v>27</v>
      </c>
    </row>
    <row r="242" spans="1:5" ht="12.75">
      <c r="A242" s="35" t="s">
        <v>54</v>
      </c>
      <c r="E242" s="36" t="s">
        <v>414</v>
      </c>
    </row>
    <row r="243" spans="1:5" ht="38.25">
      <c r="A243" s="37" t="s">
        <v>56</v>
      </c>
      <c r="E243" s="38" t="s">
        <v>415</v>
      </c>
    </row>
    <row r="244" spans="1:5" ht="191.25">
      <c r="A244" t="s">
        <v>57</v>
      </c>
      <c r="E244" s="36" t="s">
        <v>416</v>
      </c>
    </row>
    <row r="245" spans="1:16" ht="25.5">
      <c r="A245" s="24" t="s">
        <v>49</v>
      </c>
      <c s="29" t="s">
        <v>417</v>
      </c>
      <c s="29" t="s">
        <v>418</v>
      </c>
      <c s="24" t="s">
        <v>51</v>
      </c>
      <c s="30" t="s">
        <v>419</v>
      </c>
      <c s="31" t="s">
        <v>124</v>
      </c>
      <c s="32">
        <v>14</v>
      </c>
      <c s="33">
        <v>0</v>
      </c>
      <c s="34">
        <f>ROUND(ROUND(H245,2)*ROUND(G245,3),2)</f>
      </c>
      <c r="O245">
        <f>(I245*21)/100</f>
      </c>
      <c t="s">
        <v>27</v>
      </c>
    </row>
    <row r="246" spans="1:5" ht="12.75">
      <c r="A246" s="35" t="s">
        <v>54</v>
      </c>
      <c r="E246" s="36" t="s">
        <v>420</v>
      </c>
    </row>
    <row r="247" spans="1:5" ht="12.75">
      <c r="A247" s="37" t="s">
        <v>56</v>
      </c>
      <c r="E247" s="38" t="s">
        <v>421</v>
      </c>
    </row>
    <row r="248" spans="1:5" ht="191.25">
      <c r="A248" t="s">
        <v>57</v>
      </c>
      <c r="E248" s="36" t="s">
        <v>416</v>
      </c>
    </row>
    <row r="249" spans="1:16" ht="12.75">
      <c r="A249" s="24" t="s">
        <v>49</v>
      </c>
      <c s="29" t="s">
        <v>422</v>
      </c>
      <c s="29" t="s">
        <v>423</v>
      </c>
      <c s="24" t="s">
        <v>51</v>
      </c>
      <c s="30" t="s">
        <v>424</v>
      </c>
      <c s="31" t="s">
        <v>124</v>
      </c>
      <c s="32">
        <v>7.5</v>
      </c>
      <c s="33">
        <v>0</v>
      </c>
      <c s="34">
        <f>ROUND(ROUND(H249,2)*ROUND(G249,3),2)</f>
      </c>
      <c r="O249">
        <f>(I249*21)/100</f>
      </c>
      <c t="s">
        <v>27</v>
      </c>
    </row>
    <row r="250" spans="1:5" ht="12.75">
      <c r="A250" s="35" t="s">
        <v>54</v>
      </c>
      <c r="E250" s="36" t="s">
        <v>425</v>
      </c>
    </row>
    <row r="251" spans="1:5" ht="12.75">
      <c r="A251" s="37" t="s">
        <v>56</v>
      </c>
      <c r="E251" s="38" t="s">
        <v>426</v>
      </c>
    </row>
    <row r="252" spans="1:5" ht="191.25">
      <c r="A252" t="s">
        <v>57</v>
      </c>
      <c r="E252" s="36" t="s">
        <v>416</v>
      </c>
    </row>
    <row r="253" spans="1:16" ht="12.75">
      <c r="A253" s="24" t="s">
        <v>49</v>
      </c>
      <c s="29" t="s">
        <v>427</v>
      </c>
      <c s="29" t="s">
        <v>428</v>
      </c>
      <c s="24" t="s">
        <v>51</v>
      </c>
      <c s="30" t="s">
        <v>429</v>
      </c>
      <c s="31" t="s">
        <v>124</v>
      </c>
      <c s="32">
        <v>7.2</v>
      </c>
      <c s="33">
        <v>0</v>
      </c>
      <c s="34">
        <f>ROUND(ROUND(H253,2)*ROUND(G253,3),2)</f>
      </c>
      <c r="O253">
        <f>(I253*21)/100</f>
      </c>
      <c t="s">
        <v>27</v>
      </c>
    </row>
    <row r="254" spans="1:5" ht="25.5">
      <c r="A254" s="35" t="s">
        <v>54</v>
      </c>
      <c r="E254" s="36" t="s">
        <v>430</v>
      </c>
    </row>
    <row r="255" spans="1:5" ht="12.75">
      <c r="A255" s="37" t="s">
        <v>56</v>
      </c>
      <c r="E255" s="38" t="s">
        <v>431</v>
      </c>
    </row>
    <row r="256" spans="1:5" ht="204">
      <c r="A256" t="s">
        <v>57</v>
      </c>
      <c r="E256" s="36" t="s">
        <v>432</v>
      </c>
    </row>
    <row r="257" spans="1:16" ht="12.75">
      <c r="A257" s="24" t="s">
        <v>49</v>
      </c>
      <c s="29" t="s">
        <v>433</v>
      </c>
      <c s="29" t="s">
        <v>434</v>
      </c>
      <c s="24" t="s">
        <v>51</v>
      </c>
      <c s="30" t="s">
        <v>435</v>
      </c>
      <c s="31" t="s">
        <v>124</v>
      </c>
      <c s="32">
        <v>18.15</v>
      </c>
      <c s="33">
        <v>0</v>
      </c>
      <c s="34">
        <f>ROUND(ROUND(H257,2)*ROUND(G257,3),2)</f>
      </c>
      <c r="O257">
        <f>(I257*21)/100</f>
      </c>
      <c t="s">
        <v>27</v>
      </c>
    </row>
    <row r="258" spans="1:5" ht="25.5">
      <c r="A258" s="35" t="s">
        <v>54</v>
      </c>
      <c r="E258" s="36" t="s">
        <v>436</v>
      </c>
    </row>
    <row r="259" spans="1:5" ht="12.75">
      <c r="A259" s="37" t="s">
        <v>56</v>
      </c>
      <c r="E259" s="38" t="s">
        <v>437</v>
      </c>
    </row>
    <row r="260" spans="1:5" ht="204">
      <c r="A260" t="s">
        <v>57</v>
      </c>
      <c r="E260" s="36" t="s">
        <v>438</v>
      </c>
    </row>
    <row r="261" spans="1:16" ht="25.5">
      <c r="A261" s="24" t="s">
        <v>49</v>
      </c>
      <c s="29" t="s">
        <v>439</v>
      </c>
      <c s="29" t="s">
        <v>440</v>
      </c>
      <c s="24" t="s">
        <v>51</v>
      </c>
      <c s="30" t="s">
        <v>441</v>
      </c>
      <c s="31" t="s">
        <v>124</v>
      </c>
      <c s="32">
        <v>54</v>
      </c>
      <c s="33">
        <v>0</v>
      </c>
      <c s="34">
        <f>ROUND(ROUND(H261,2)*ROUND(G261,3),2)</f>
      </c>
      <c r="O261">
        <f>(I261*21)/100</f>
      </c>
      <c t="s">
        <v>27</v>
      </c>
    </row>
    <row r="262" spans="1:5" ht="63.75">
      <c r="A262" s="35" t="s">
        <v>54</v>
      </c>
      <c r="E262" s="36" t="s">
        <v>442</v>
      </c>
    </row>
    <row r="263" spans="1:5" ht="12.75">
      <c r="A263" s="37" t="s">
        <v>56</v>
      </c>
      <c r="E263" s="38" t="s">
        <v>443</v>
      </c>
    </row>
    <row r="264" spans="1:5" ht="204">
      <c r="A264" t="s">
        <v>57</v>
      </c>
      <c r="E264" s="36" t="s">
        <v>432</v>
      </c>
    </row>
    <row r="265" spans="1:16" ht="12.75">
      <c r="A265" s="24" t="s">
        <v>49</v>
      </c>
      <c s="29" t="s">
        <v>444</v>
      </c>
      <c s="29" t="s">
        <v>445</v>
      </c>
      <c s="24" t="s">
        <v>51</v>
      </c>
      <c s="30" t="s">
        <v>446</v>
      </c>
      <c s="31" t="s">
        <v>124</v>
      </c>
      <c s="32">
        <v>49.295</v>
      </c>
      <c s="33">
        <v>0</v>
      </c>
      <c s="34">
        <f>ROUND(ROUND(H265,2)*ROUND(G265,3),2)</f>
      </c>
      <c r="O265">
        <f>(I265*21)/100</f>
      </c>
      <c t="s">
        <v>27</v>
      </c>
    </row>
    <row r="266" spans="1:5" ht="12.75">
      <c r="A266" s="35" t="s">
        <v>54</v>
      </c>
      <c r="E266" s="36" t="s">
        <v>447</v>
      </c>
    </row>
    <row r="267" spans="1:5" ht="76.5">
      <c r="A267" s="37" t="s">
        <v>56</v>
      </c>
      <c r="E267" s="38" t="s">
        <v>448</v>
      </c>
    </row>
    <row r="268" spans="1:5" ht="38.25">
      <c r="A268" t="s">
        <v>57</v>
      </c>
      <c r="E268" s="36" t="s">
        <v>449</v>
      </c>
    </row>
    <row r="269" spans="1:16" ht="12.75">
      <c r="A269" s="24" t="s">
        <v>49</v>
      </c>
      <c s="29" t="s">
        <v>450</v>
      </c>
      <c s="29" t="s">
        <v>451</v>
      </c>
      <c s="24" t="s">
        <v>51</v>
      </c>
      <c s="30" t="s">
        <v>452</v>
      </c>
      <c s="31" t="s">
        <v>124</v>
      </c>
      <c s="32">
        <v>9.336</v>
      </c>
      <c s="33">
        <v>0</v>
      </c>
      <c s="34">
        <f>ROUND(ROUND(H269,2)*ROUND(G269,3),2)</f>
      </c>
      <c r="O269">
        <f>(I269*21)/100</f>
      </c>
      <c t="s">
        <v>27</v>
      </c>
    </row>
    <row r="270" spans="1:5" ht="25.5">
      <c r="A270" s="35" t="s">
        <v>54</v>
      </c>
      <c r="E270" s="36" t="s">
        <v>453</v>
      </c>
    </row>
    <row r="271" spans="1:5" ht="12.75">
      <c r="A271" s="37" t="s">
        <v>56</v>
      </c>
      <c r="E271" s="38" t="s">
        <v>454</v>
      </c>
    </row>
    <row r="272" spans="1:5" ht="51">
      <c r="A272" t="s">
        <v>57</v>
      </c>
      <c r="E272" s="36" t="s">
        <v>455</v>
      </c>
    </row>
    <row r="273" spans="1:16" ht="12.75">
      <c r="A273" s="24" t="s">
        <v>49</v>
      </c>
      <c s="29" t="s">
        <v>456</v>
      </c>
      <c s="29" t="s">
        <v>457</v>
      </c>
      <c s="24" t="s">
        <v>51</v>
      </c>
      <c s="30" t="s">
        <v>458</v>
      </c>
      <c s="31" t="s">
        <v>124</v>
      </c>
      <c s="32">
        <v>8.506</v>
      </c>
      <c s="33">
        <v>0</v>
      </c>
      <c s="34">
        <f>ROUND(ROUND(H273,2)*ROUND(G273,3),2)</f>
      </c>
      <c r="O273">
        <f>(I273*21)/100</f>
      </c>
      <c t="s">
        <v>27</v>
      </c>
    </row>
    <row r="274" spans="1:5" ht="25.5">
      <c r="A274" s="35" t="s">
        <v>54</v>
      </c>
      <c r="E274" s="36" t="s">
        <v>459</v>
      </c>
    </row>
    <row r="275" spans="1:5" ht="12.75">
      <c r="A275" s="37" t="s">
        <v>56</v>
      </c>
      <c r="E275" s="38" t="s">
        <v>460</v>
      </c>
    </row>
    <row r="276" spans="1:5" ht="51">
      <c r="A276" t="s">
        <v>57</v>
      </c>
      <c r="E276" s="36" t="s">
        <v>455</v>
      </c>
    </row>
    <row r="277" spans="1:18" ht="12.75" customHeight="1">
      <c r="A277" s="6" t="s">
        <v>47</v>
      </c>
      <c s="6"/>
      <c s="41" t="s">
        <v>87</v>
      </c>
      <c s="6"/>
      <c s="27" t="s">
        <v>461</v>
      </c>
      <c s="6"/>
      <c s="6"/>
      <c s="6"/>
      <c s="42">
        <f>0+Q277</f>
      </c>
      <c r="O277">
        <f>0+R277</f>
      </c>
      <c r="Q277">
        <f>0+I278+I282</f>
      </c>
      <c>
        <f>0+O278+O282</f>
      </c>
    </row>
    <row r="278" spans="1:16" ht="12.75">
      <c r="A278" s="24" t="s">
        <v>49</v>
      </c>
      <c s="29" t="s">
        <v>462</v>
      </c>
      <c s="29" t="s">
        <v>463</v>
      </c>
      <c s="24" t="s">
        <v>51</v>
      </c>
      <c s="30" t="s">
        <v>464</v>
      </c>
      <c s="31" t="s">
        <v>136</v>
      </c>
      <c s="32">
        <v>1.3</v>
      </c>
      <c s="33">
        <v>0</v>
      </c>
      <c s="34">
        <f>ROUND(ROUND(H278,2)*ROUND(G278,3),2)</f>
      </c>
      <c r="O278">
        <f>(I278*21)/100</f>
      </c>
      <c t="s">
        <v>27</v>
      </c>
    </row>
    <row r="279" spans="1:5" ht="12.75">
      <c r="A279" s="35" t="s">
        <v>54</v>
      </c>
      <c r="E279" s="36" t="s">
        <v>465</v>
      </c>
    </row>
    <row r="280" spans="1:5" ht="25.5">
      <c r="A280" s="37" t="s">
        <v>56</v>
      </c>
      <c r="E280" s="38" t="s">
        <v>466</v>
      </c>
    </row>
    <row r="281" spans="1:5" ht="242.25">
      <c r="A281" t="s">
        <v>57</v>
      </c>
      <c r="E281" s="36" t="s">
        <v>467</v>
      </c>
    </row>
    <row r="282" spans="1:16" ht="12.75">
      <c r="A282" s="24" t="s">
        <v>49</v>
      </c>
      <c s="29" t="s">
        <v>468</v>
      </c>
      <c s="29" t="s">
        <v>469</v>
      </c>
      <c s="24" t="s">
        <v>51</v>
      </c>
      <c s="30" t="s">
        <v>470</v>
      </c>
      <c s="31" t="s">
        <v>136</v>
      </c>
      <c s="32">
        <v>0.9</v>
      </c>
      <c s="33">
        <v>0</v>
      </c>
      <c s="34">
        <f>ROUND(ROUND(H282,2)*ROUND(G282,3),2)</f>
      </c>
      <c r="O282">
        <f>(I282*21)/100</f>
      </c>
      <c t="s">
        <v>27</v>
      </c>
    </row>
    <row r="283" spans="1:5" ht="12.75">
      <c r="A283" s="35" t="s">
        <v>54</v>
      </c>
      <c r="E283" s="36" t="s">
        <v>471</v>
      </c>
    </row>
    <row r="284" spans="1:5" ht="25.5">
      <c r="A284" s="37" t="s">
        <v>56</v>
      </c>
      <c r="E284" s="38" t="s">
        <v>472</v>
      </c>
    </row>
    <row r="285" spans="1:5" ht="242.25">
      <c r="A285" t="s">
        <v>57</v>
      </c>
      <c r="E285" s="36" t="s">
        <v>467</v>
      </c>
    </row>
    <row r="286" spans="1:18" ht="12.75" customHeight="1">
      <c r="A286" s="6" t="s">
        <v>47</v>
      </c>
      <c s="6"/>
      <c s="41" t="s">
        <v>44</v>
      </c>
      <c s="6"/>
      <c s="27" t="s">
        <v>473</v>
      </c>
      <c s="6"/>
      <c s="6"/>
      <c s="6"/>
      <c s="42">
        <f>0+Q286</f>
      </c>
      <c r="O286">
        <f>0+R286</f>
      </c>
      <c r="Q286">
        <f>0+I287+I291+I295+I299+I303+I307+I311+I315+I319+I323+I327+I331+I335+I339+I343+I347+I351</f>
      </c>
      <c>
        <f>0+O287+O291+O295+O299+O303+O307+O311+O315+O319+O323+O327+O331+O335+O339+O343+O347+O351</f>
      </c>
    </row>
    <row r="287" spans="1:16" ht="12.75">
      <c r="A287" s="24" t="s">
        <v>49</v>
      </c>
      <c s="29" t="s">
        <v>474</v>
      </c>
      <c s="29" t="s">
        <v>475</v>
      </c>
      <c s="24" t="s">
        <v>51</v>
      </c>
      <c s="30" t="s">
        <v>476</v>
      </c>
      <c s="31" t="s">
        <v>136</v>
      </c>
      <c s="32">
        <v>24.2</v>
      </c>
      <c s="33">
        <v>0</v>
      </c>
      <c s="34">
        <f>ROUND(ROUND(H287,2)*ROUND(G287,3),2)</f>
      </c>
      <c r="O287">
        <f>(I287*21)/100</f>
      </c>
      <c t="s">
        <v>27</v>
      </c>
    </row>
    <row r="288" spans="1:5" ht="25.5">
      <c r="A288" s="35" t="s">
        <v>54</v>
      </c>
      <c r="E288" s="36" t="s">
        <v>477</v>
      </c>
    </row>
    <row r="289" spans="1:5" ht="12.75">
      <c r="A289" s="37" t="s">
        <v>56</v>
      </c>
      <c r="E289" s="38" t="s">
        <v>478</v>
      </c>
    </row>
    <row r="290" spans="1:5" ht="38.25">
      <c r="A290" t="s">
        <v>57</v>
      </c>
      <c r="E290" s="36" t="s">
        <v>479</v>
      </c>
    </row>
    <row r="291" spans="1:16" ht="25.5">
      <c r="A291" s="24" t="s">
        <v>49</v>
      </c>
      <c s="29" t="s">
        <v>480</v>
      </c>
      <c s="29" t="s">
        <v>481</v>
      </c>
      <c s="24" t="s">
        <v>51</v>
      </c>
      <c s="30" t="s">
        <v>482</v>
      </c>
      <c s="31" t="s">
        <v>136</v>
      </c>
      <c s="32">
        <v>82.4</v>
      </c>
      <c s="33">
        <v>0</v>
      </c>
      <c s="34">
        <f>ROUND(ROUND(H291,2)*ROUND(G291,3),2)</f>
      </c>
      <c r="O291">
        <f>(I291*21)/100</f>
      </c>
      <c t="s">
        <v>27</v>
      </c>
    </row>
    <row r="292" spans="1:5" ht="38.25">
      <c r="A292" s="35" t="s">
        <v>54</v>
      </c>
      <c r="E292" s="36" t="s">
        <v>483</v>
      </c>
    </row>
    <row r="293" spans="1:5" ht="12.75">
      <c r="A293" s="37" t="s">
        <v>56</v>
      </c>
      <c r="E293" s="38" t="s">
        <v>484</v>
      </c>
    </row>
    <row r="294" spans="1:5" ht="127.5">
      <c r="A294" t="s">
        <v>57</v>
      </c>
      <c r="E294" s="36" t="s">
        <v>485</v>
      </c>
    </row>
    <row r="295" spans="1:16" ht="12.75">
      <c r="A295" s="24" t="s">
        <v>49</v>
      </c>
      <c s="29" t="s">
        <v>486</v>
      </c>
      <c s="29" t="s">
        <v>487</v>
      </c>
      <c s="24" t="s">
        <v>51</v>
      </c>
      <c s="30" t="s">
        <v>488</v>
      </c>
      <c s="31" t="s">
        <v>136</v>
      </c>
      <c s="32">
        <v>24.2</v>
      </c>
      <c s="33">
        <v>0</v>
      </c>
      <c s="34">
        <f>ROUND(ROUND(H295,2)*ROUND(G295,3),2)</f>
      </c>
      <c r="O295">
        <f>(I295*21)/100</f>
      </c>
      <c t="s">
        <v>27</v>
      </c>
    </row>
    <row r="296" spans="1:5" ht="63.75">
      <c r="A296" s="35" t="s">
        <v>54</v>
      </c>
      <c r="E296" s="36" t="s">
        <v>489</v>
      </c>
    </row>
    <row r="297" spans="1:5" ht="12.75">
      <c r="A297" s="37" t="s">
        <v>56</v>
      </c>
      <c r="E297" s="38" t="s">
        <v>490</v>
      </c>
    </row>
    <row r="298" spans="1:5" ht="114.75">
      <c r="A298" t="s">
        <v>57</v>
      </c>
      <c r="E298" s="36" t="s">
        <v>491</v>
      </c>
    </row>
    <row r="299" spans="1:16" ht="25.5">
      <c r="A299" s="24" t="s">
        <v>49</v>
      </c>
      <c s="29" t="s">
        <v>492</v>
      </c>
      <c s="29" t="s">
        <v>493</v>
      </c>
      <c s="24" t="s">
        <v>51</v>
      </c>
      <c s="30" t="s">
        <v>494</v>
      </c>
      <c s="31" t="s">
        <v>239</v>
      </c>
      <c s="32">
        <v>11</v>
      </c>
      <c s="33">
        <v>0</v>
      </c>
      <c s="34">
        <f>ROUND(ROUND(H299,2)*ROUND(G299,3),2)</f>
      </c>
      <c r="O299">
        <f>(I299*21)/100</f>
      </c>
      <c t="s">
        <v>27</v>
      </c>
    </row>
    <row r="300" spans="1:5" ht="25.5">
      <c r="A300" s="35" t="s">
        <v>54</v>
      </c>
      <c r="E300" s="36" t="s">
        <v>495</v>
      </c>
    </row>
    <row r="301" spans="1:5" ht="38.25">
      <c r="A301" s="37" t="s">
        <v>56</v>
      </c>
      <c r="E301" s="38" t="s">
        <v>496</v>
      </c>
    </row>
    <row r="302" spans="1:5" ht="51">
      <c r="A302" t="s">
        <v>57</v>
      </c>
      <c r="E302" s="36" t="s">
        <v>497</v>
      </c>
    </row>
    <row r="303" spans="1:16" ht="12.75">
      <c r="A303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239</v>
      </c>
      <c s="32">
        <v>4</v>
      </c>
      <c s="33">
        <v>0</v>
      </c>
      <c s="34">
        <f>ROUND(ROUND(H303,2)*ROUND(G303,3),2)</f>
      </c>
      <c r="O303">
        <f>(I303*21)/100</f>
      </c>
      <c t="s">
        <v>27</v>
      </c>
    </row>
    <row r="304" spans="1:5" ht="63.75">
      <c r="A304" s="35" t="s">
        <v>54</v>
      </c>
      <c r="E304" s="36" t="s">
        <v>501</v>
      </c>
    </row>
    <row r="305" spans="1:5" ht="12.75">
      <c r="A305" s="37" t="s">
        <v>56</v>
      </c>
      <c r="E305" s="38" t="s">
        <v>502</v>
      </c>
    </row>
    <row r="306" spans="1:5" ht="25.5">
      <c r="A306" t="s">
        <v>57</v>
      </c>
      <c r="E306" s="36" t="s">
        <v>503</v>
      </c>
    </row>
    <row r="307" spans="1:16" ht="12.75">
      <c r="A307" s="24" t="s">
        <v>49</v>
      </c>
      <c s="29" t="s">
        <v>504</v>
      </c>
      <c s="29" t="s">
        <v>505</v>
      </c>
      <c s="24" t="s">
        <v>51</v>
      </c>
      <c s="30" t="s">
        <v>506</v>
      </c>
      <c s="31" t="s">
        <v>136</v>
      </c>
      <c s="32">
        <v>39</v>
      </c>
      <c s="33">
        <v>0</v>
      </c>
      <c s="34">
        <f>ROUND(ROUND(H307,2)*ROUND(G307,3),2)</f>
      </c>
      <c r="O307">
        <f>(I307*21)/100</f>
      </c>
      <c t="s">
        <v>27</v>
      </c>
    </row>
    <row r="308" spans="1:5" ht="51">
      <c r="A308" s="35" t="s">
        <v>54</v>
      </c>
      <c r="E308" s="36" t="s">
        <v>507</v>
      </c>
    </row>
    <row r="309" spans="1:5" ht="12.75">
      <c r="A309" s="37" t="s">
        <v>56</v>
      </c>
      <c r="E309" s="38" t="s">
        <v>508</v>
      </c>
    </row>
    <row r="310" spans="1:5" ht="51">
      <c r="A310" t="s">
        <v>57</v>
      </c>
      <c r="E310" s="36" t="s">
        <v>509</v>
      </c>
    </row>
    <row r="311" spans="1:16" ht="12.75">
      <c r="A311" s="24" t="s">
        <v>49</v>
      </c>
      <c s="29" t="s">
        <v>510</v>
      </c>
      <c s="29" t="s">
        <v>511</v>
      </c>
      <c s="24" t="s">
        <v>51</v>
      </c>
      <c s="30" t="s">
        <v>512</v>
      </c>
      <c s="31" t="s">
        <v>136</v>
      </c>
      <c s="32">
        <v>20</v>
      </c>
      <c s="33">
        <v>0</v>
      </c>
      <c s="34">
        <f>ROUND(ROUND(H311,2)*ROUND(G311,3),2)</f>
      </c>
      <c r="O311">
        <f>(I311*21)/100</f>
      </c>
      <c t="s">
        <v>27</v>
      </c>
    </row>
    <row r="312" spans="1:5" ht="51">
      <c r="A312" s="35" t="s">
        <v>54</v>
      </c>
      <c r="E312" s="36" t="s">
        <v>513</v>
      </c>
    </row>
    <row r="313" spans="1:5" ht="12.75">
      <c r="A313" s="37" t="s">
        <v>56</v>
      </c>
      <c r="E313" s="38" t="s">
        <v>514</v>
      </c>
    </row>
    <row r="314" spans="1:5" ht="51">
      <c r="A314" t="s">
        <v>57</v>
      </c>
      <c r="E314" s="36" t="s">
        <v>509</v>
      </c>
    </row>
    <row r="315" spans="1:16" ht="12.75">
      <c r="A315" s="24" t="s">
        <v>49</v>
      </c>
      <c s="29" t="s">
        <v>515</v>
      </c>
      <c s="29" t="s">
        <v>516</v>
      </c>
      <c s="24" t="s">
        <v>51</v>
      </c>
      <c s="30" t="s">
        <v>517</v>
      </c>
      <c s="31" t="s">
        <v>124</v>
      </c>
      <c s="32">
        <v>15</v>
      </c>
      <c s="33">
        <v>0</v>
      </c>
      <c s="34">
        <f>ROUND(ROUND(H315,2)*ROUND(G315,3),2)</f>
      </c>
      <c r="O315">
        <f>(I315*21)/100</f>
      </c>
      <c t="s">
        <v>27</v>
      </c>
    </row>
    <row r="316" spans="1:5" ht="25.5">
      <c r="A316" s="35" t="s">
        <v>54</v>
      </c>
      <c r="E316" s="36" t="s">
        <v>518</v>
      </c>
    </row>
    <row r="317" spans="1:5" ht="12.75">
      <c r="A317" s="37" t="s">
        <v>56</v>
      </c>
      <c r="E317" s="38" t="s">
        <v>519</v>
      </c>
    </row>
    <row r="318" spans="1:5" ht="25.5">
      <c r="A318" t="s">
        <v>57</v>
      </c>
      <c r="E318" s="36" t="s">
        <v>520</v>
      </c>
    </row>
    <row r="319" spans="1:16" ht="12.75">
      <c r="A319" s="24" t="s">
        <v>49</v>
      </c>
      <c s="29" t="s">
        <v>521</v>
      </c>
      <c s="29" t="s">
        <v>522</v>
      </c>
      <c s="24" t="s">
        <v>51</v>
      </c>
      <c s="30" t="s">
        <v>523</v>
      </c>
      <c s="31" t="s">
        <v>124</v>
      </c>
      <c s="32">
        <v>3.6</v>
      </c>
      <c s="33">
        <v>0</v>
      </c>
      <c s="34">
        <f>ROUND(ROUND(H319,2)*ROUND(G319,3),2)</f>
      </c>
      <c r="O319">
        <f>(I319*21)/100</f>
      </c>
      <c t="s">
        <v>27</v>
      </c>
    </row>
    <row r="320" spans="1:5" ht="12.75">
      <c r="A320" s="35" t="s">
        <v>54</v>
      </c>
      <c r="E320" s="36" t="s">
        <v>524</v>
      </c>
    </row>
    <row r="321" spans="1:5" ht="12.75">
      <c r="A321" s="37" t="s">
        <v>56</v>
      </c>
      <c r="E321" s="38" t="s">
        <v>525</v>
      </c>
    </row>
    <row r="322" spans="1:5" ht="25.5">
      <c r="A322" t="s">
        <v>57</v>
      </c>
      <c r="E322" s="36" t="s">
        <v>520</v>
      </c>
    </row>
    <row r="323" spans="1:16" ht="12.75">
      <c r="A323" s="24" t="s">
        <v>49</v>
      </c>
      <c s="29" t="s">
        <v>526</v>
      </c>
      <c s="29" t="s">
        <v>527</v>
      </c>
      <c s="24" t="s">
        <v>51</v>
      </c>
      <c s="30" t="s">
        <v>528</v>
      </c>
      <c s="31" t="s">
        <v>136</v>
      </c>
      <c s="32">
        <v>47.6</v>
      </c>
      <c s="33">
        <v>0</v>
      </c>
      <c s="34">
        <f>ROUND(ROUND(H323,2)*ROUND(G323,3),2)</f>
      </c>
      <c r="O323">
        <f>(I323*21)/100</f>
      </c>
      <c t="s">
        <v>27</v>
      </c>
    </row>
    <row r="324" spans="1:5" ht="12.75">
      <c r="A324" s="35" t="s">
        <v>54</v>
      </c>
      <c r="E324" s="36" t="s">
        <v>529</v>
      </c>
    </row>
    <row r="325" spans="1:5" ht="51">
      <c r="A325" s="37" t="s">
        <v>56</v>
      </c>
      <c r="E325" s="38" t="s">
        <v>530</v>
      </c>
    </row>
    <row r="326" spans="1:5" ht="25.5">
      <c r="A326" t="s">
        <v>57</v>
      </c>
      <c r="E326" s="36" t="s">
        <v>520</v>
      </c>
    </row>
    <row r="327" spans="1:16" ht="12.75">
      <c r="A327" s="24" t="s">
        <v>49</v>
      </c>
      <c s="29" t="s">
        <v>531</v>
      </c>
      <c s="29" t="s">
        <v>532</v>
      </c>
      <c s="24" t="s">
        <v>51</v>
      </c>
      <c s="30" t="s">
        <v>533</v>
      </c>
      <c s="31" t="s">
        <v>239</v>
      </c>
      <c s="32">
        <v>2</v>
      </c>
      <c s="33">
        <v>0</v>
      </c>
      <c s="34">
        <f>ROUND(ROUND(H327,2)*ROUND(G327,3),2)</f>
      </c>
      <c r="O327">
        <f>(I327*21)/100</f>
      </c>
      <c t="s">
        <v>27</v>
      </c>
    </row>
    <row r="328" spans="1:5" ht="25.5">
      <c r="A328" s="35" t="s">
        <v>54</v>
      </c>
      <c r="E328" s="36" t="s">
        <v>534</v>
      </c>
    </row>
    <row r="329" spans="1:5" ht="25.5">
      <c r="A329" s="37" t="s">
        <v>56</v>
      </c>
      <c r="E329" s="38" t="s">
        <v>535</v>
      </c>
    </row>
    <row r="330" spans="1:5" ht="267.75">
      <c r="A330" t="s">
        <v>57</v>
      </c>
      <c r="E330" s="36" t="s">
        <v>536</v>
      </c>
    </row>
    <row r="331" spans="1:16" ht="12.75">
      <c r="A331" s="24" t="s">
        <v>49</v>
      </c>
      <c s="29" t="s">
        <v>537</v>
      </c>
      <c s="29" t="s">
        <v>538</v>
      </c>
      <c s="24" t="s">
        <v>51</v>
      </c>
      <c s="30" t="s">
        <v>539</v>
      </c>
      <c s="31" t="s">
        <v>124</v>
      </c>
      <c s="32">
        <v>82.381</v>
      </c>
      <c s="33">
        <v>0</v>
      </c>
      <c s="34">
        <f>ROUND(ROUND(H331,2)*ROUND(G331,3),2)</f>
      </c>
      <c r="O331">
        <f>(I331*21)/100</f>
      </c>
      <c t="s">
        <v>27</v>
      </c>
    </row>
    <row r="332" spans="1:5" ht="12.75">
      <c r="A332" s="35" t="s">
        <v>54</v>
      </c>
      <c r="E332" s="36" t="s">
        <v>540</v>
      </c>
    </row>
    <row r="333" spans="1:5" ht="38.25">
      <c r="A333" s="37" t="s">
        <v>56</v>
      </c>
      <c r="E333" s="38" t="s">
        <v>541</v>
      </c>
    </row>
    <row r="334" spans="1:5" ht="25.5">
      <c r="A334" t="s">
        <v>57</v>
      </c>
      <c r="E334" s="36" t="s">
        <v>542</v>
      </c>
    </row>
    <row r="335" spans="1:16" ht="12.75">
      <c r="A335" s="24" t="s">
        <v>49</v>
      </c>
      <c s="29" t="s">
        <v>543</v>
      </c>
      <c s="29" t="s">
        <v>544</v>
      </c>
      <c s="24" t="s">
        <v>51</v>
      </c>
      <c s="30" t="s">
        <v>545</v>
      </c>
      <c s="31" t="s">
        <v>124</v>
      </c>
      <c s="32">
        <v>18.971</v>
      </c>
      <c s="33">
        <v>0</v>
      </c>
      <c s="34">
        <f>ROUND(ROUND(H335,2)*ROUND(G335,3),2)</f>
      </c>
      <c r="O335">
        <f>(I335*21)/100</f>
      </c>
      <c t="s">
        <v>27</v>
      </c>
    </row>
    <row r="336" spans="1:5" ht="12.75">
      <c r="A336" s="35" t="s">
        <v>54</v>
      </c>
      <c r="E336" s="36" t="s">
        <v>546</v>
      </c>
    </row>
    <row r="337" spans="1:5" ht="38.25">
      <c r="A337" s="37" t="s">
        <v>56</v>
      </c>
      <c r="E337" s="38" t="s">
        <v>547</v>
      </c>
    </row>
    <row r="338" spans="1:5" ht="25.5">
      <c r="A338" t="s">
        <v>57</v>
      </c>
      <c r="E338" s="36" t="s">
        <v>542</v>
      </c>
    </row>
    <row r="339" spans="1:16" ht="12.75">
      <c r="A339" s="24" t="s">
        <v>49</v>
      </c>
      <c s="29" t="s">
        <v>548</v>
      </c>
      <c s="29" t="s">
        <v>549</v>
      </c>
      <c s="24" t="s">
        <v>71</v>
      </c>
      <c s="30" t="s">
        <v>550</v>
      </c>
      <c s="31" t="s">
        <v>130</v>
      </c>
      <c s="32">
        <v>19.213</v>
      </c>
      <c s="33">
        <v>0</v>
      </c>
      <c s="34">
        <f>ROUND(ROUND(H339,2)*ROUND(G339,3),2)</f>
      </c>
      <c r="O339">
        <f>(I339*21)/100</f>
      </c>
      <c t="s">
        <v>27</v>
      </c>
    </row>
    <row r="340" spans="1:5" ht="38.25">
      <c r="A340" s="35" t="s">
        <v>54</v>
      </c>
      <c r="E340" s="36" t="s">
        <v>551</v>
      </c>
    </row>
    <row r="341" spans="1:5" ht="51">
      <c r="A341" s="37" t="s">
        <v>56</v>
      </c>
      <c r="E341" s="38" t="s">
        <v>552</v>
      </c>
    </row>
    <row r="342" spans="1:5" ht="102">
      <c r="A342" t="s">
        <v>57</v>
      </c>
      <c r="E342" s="36" t="s">
        <v>553</v>
      </c>
    </row>
    <row r="343" spans="1:16" ht="12.75">
      <c r="A343" s="24" t="s">
        <v>49</v>
      </c>
      <c s="29" t="s">
        <v>554</v>
      </c>
      <c s="29" t="s">
        <v>555</v>
      </c>
      <c s="24" t="s">
        <v>51</v>
      </c>
      <c s="30" t="s">
        <v>556</v>
      </c>
      <c s="31" t="s">
        <v>136</v>
      </c>
      <c s="32">
        <v>18</v>
      </c>
      <c s="33">
        <v>0</v>
      </c>
      <c s="34">
        <f>ROUND(ROUND(H343,2)*ROUND(G343,3),2)</f>
      </c>
      <c r="O343">
        <f>(I343*21)/100</f>
      </c>
      <c t="s">
        <v>27</v>
      </c>
    </row>
    <row r="344" spans="1:5" ht="25.5">
      <c r="A344" s="35" t="s">
        <v>54</v>
      </c>
      <c r="E344" s="36" t="s">
        <v>557</v>
      </c>
    </row>
    <row r="345" spans="1:5" ht="12.75">
      <c r="A345" s="37" t="s">
        <v>56</v>
      </c>
      <c r="E345" s="38" t="s">
        <v>558</v>
      </c>
    </row>
    <row r="346" spans="1:5" ht="76.5">
      <c r="A346" t="s">
        <v>57</v>
      </c>
      <c r="E346" s="36" t="s">
        <v>559</v>
      </c>
    </row>
    <row r="347" spans="1:16" ht="12.75">
      <c r="A347" s="24" t="s">
        <v>49</v>
      </c>
      <c s="29" t="s">
        <v>560</v>
      </c>
      <c s="29" t="s">
        <v>561</v>
      </c>
      <c s="24" t="s">
        <v>51</v>
      </c>
      <c s="30" t="s">
        <v>562</v>
      </c>
      <c s="31" t="s">
        <v>130</v>
      </c>
      <c s="32">
        <v>8.467</v>
      </c>
      <c s="33">
        <v>0</v>
      </c>
      <c s="34">
        <f>ROUND(ROUND(H347,2)*ROUND(G347,3),2)</f>
      </c>
      <c r="O347">
        <f>(I347*21)/100</f>
      </c>
      <c t="s">
        <v>27</v>
      </c>
    </row>
    <row r="348" spans="1:5" ht="25.5">
      <c r="A348" s="35" t="s">
        <v>54</v>
      </c>
      <c r="E348" s="36" t="s">
        <v>563</v>
      </c>
    </row>
    <row r="349" spans="1:5" ht="12.75">
      <c r="A349" s="37" t="s">
        <v>56</v>
      </c>
      <c r="E349" s="38" t="s">
        <v>564</v>
      </c>
    </row>
    <row r="350" spans="1:5" ht="76.5">
      <c r="A350" t="s">
        <v>57</v>
      </c>
      <c r="E350" s="36" t="s">
        <v>559</v>
      </c>
    </row>
    <row r="351" spans="1:16" ht="12.75">
      <c r="A351" s="24" t="s">
        <v>49</v>
      </c>
      <c s="29" t="s">
        <v>565</v>
      </c>
      <c s="29" t="s">
        <v>566</v>
      </c>
      <c s="24" t="s">
        <v>51</v>
      </c>
      <c s="30" t="s">
        <v>567</v>
      </c>
      <c s="31" t="s">
        <v>124</v>
      </c>
      <c s="32">
        <v>71.415</v>
      </c>
      <c s="33">
        <v>0</v>
      </c>
      <c s="34">
        <f>ROUND(ROUND(H351,2)*ROUND(G351,3),2)</f>
      </c>
      <c r="O351">
        <f>(I351*21)/100</f>
      </c>
      <c t="s">
        <v>27</v>
      </c>
    </row>
    <row r="352" spans="1:5" ht="25.5">
      <c r="A352" s="35" t="s">
        <v>54</v>
      </c>
      <c r="E352" s="36" t="s">
        <v>568</v>
      </c>
    </row>
    <row r="353" spans="1:5" ht="12.75">
      <c r="A353" s="37" t="s">
        <v>56</v>
      </c>
      <c r="E353" s="38" t="s">
        <v>569</v>
      </c>
    </row>
    <row r="354" spans="1:5" ht="76.5">
      <c r="A354" t="s">
        <v>57</v>
      </c>
      <c r="E354" s="36" t="s">
        <v>559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